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70" windowWidth="12555" windowHeight="6765" tabRatio="817"/>
  </bookViews>
  <sheets>
    <sheet name="Instrucciones" sheetId="9" r:id="rId1"/>
    <sheet name="Estim de tamaño" sheetId="4" r:id="rId2"/>
    <sheet name="Estim de esfuerzo" sheetId="5" r:id="rId3"/>
    <sheet name="Estim de costos" sheetId="6" r:id="rId4"/>
  </sheets>
  <externalReferences>
    <externalReference r:id="rId5"/>
    <externalReference r:id="rId6"/>
    <externalReference r:id="rId7"/>
    <externalReference r:id="rId8"/>
  </externalReferences>
  <definedNames>
    <definedName name="_xlnm.Print_Area" localSheetId="3">'Estim de costos'!$A$1:$G$47</definedName>
    <definedName name="AvanceEstFecha">'[1]Métricas Base Workflow'!$F$95</definedName>
    <definedName name="BACHrs">'[2]Esfuerzo, Costos y Tamaño'!#REF!</definedName>
    <definedName name="BACPesos">'[2]Esfuerzo, Costos y Tamaño'!#REF!</definedName>
    <definedName name="Complej." localSheetId="0">#REF!</definedName>
    <definedName name="Complej.">#REF!</definedName>
    <definedName name="Concluido">#REF!</definedName>
    <definedName name="CVHrs">'[2]Esfuerzo, Costos y Tamaño'!#REF!</definedName>
    <definedName name="Desicion">#REF!</definedName>
    <definedName name="Desición">#REF!</definedName>
    <definedName name="EACHrs">'[2]Esfuerzo, Costos y Tamaño'!#REF!</definedName>
    <definedName name="Entregables">#REF!</definedName>
    <definedName name="Locacion">[3]Parámetros!$B$1:$B$4</definedName>
    <definedName name="mstProjectResources">OFFSET([4]Masters!$N$2,0,0,COUNTA([4]Masters!$N$1:$N$65536)-1)</definedName>
    <definedName name="Ocupacion">#REF!</definedName>
    <definedName name="SPIHrs">'[2]Esfuerzo, Costos y Tamaño'!#REF!</definedName>
    <definedName name="SVHrs">'[2]Esfuerzo, Costos y Tamaño'!#REF!</definedName>
    <definedName name="UEN">[3]Parámetros!$A$1:$A$2</definedName>
    <definedName name="ValorActualHrs">'[2]Esfuerzo, Costos y Tamaño'!#REF!</definedName>
    <definedName name="ValorActualPesos">'[2]Esfuerzo, Costos y Tamaño'!#REF!</definedName>
    <definedName name="ValorGanadoHrs">'[2]Esfuerzo, Costos y Tamaño'!#REF!</definedName>
    <definedName name="ValorPlaneadoHrs">'[2]Esfuerzo, Costos y Tamaño'!#REF!</definedName>
  </definedNames>
  <calcPr calcId="145621"/>
</workbook>
</file>

<file path=xl/calcChain.xml><?xml version="1.0" encoding="utf-8"?>
<calcChain xmlns="http://schemas.openxmlformats.org/spreadsheetml/2006/main">
  <c r="C44" i="6" l="1"/>
  <c r="E36" i="6"/>
  <c r="G43" i="6"/>
  <c r="G44" i="6" l="1"/>
  <c r="F61" i="4"/>
  <c r="F62" i="4"/>
  <c r="F63" i="4"/>
  <c r="F64" i="4"/>
  <c r="G18" i="4"/>
  <c r="G17" i="4"/>
  <c r="G16" i="4"/>
  <c r="G15" i="4"/>
  <c r="C59" i="5" l="1"/>
  <c r="F56" i="4" l="1"/>
  <c r="F57" i="4"/>
  <c r="F58" i="4"/>
  <c r="F59" i="4"/>
  <c r="F60" i="4"/>
  <c r="F65" i="4"/>
  <c r="F66" i="4"/>
  <c r="E26" i="6" l="1"/>
  <c r="E30" i="6"/>
  <c r="E31" i="6"/>
  <c r="E32" i="6"/>
  <c r="E28" i="6"/>
  <c r="E29" i="6"/>
  <c r="E33" i="6"/>
  <c r="E27" i="6"/>
  <c r="C16" i="6"/>
  <c r="C15" i="6"/>
  <c r="C14" i="6"/>
  <c r="C13" i="6"/>
  <c r="C12" i="6"/>
  <c r="C11" i="6"/>
  <c r="F82" i="4"/>
  <c r="F81" i="4"/>
  <c r="B41" i="6"/>
  <c r="F80" i="4"/>
  <c r="F79" i="4"/>
  <c r="F78" i="4"/>
  <c r="F77" i="4"/>
  <c r="F76" i="4"/>
  <c r="F75" i="4"/>
  <c r="F68" i="4"/>
  <c r="F67" i="4"/>
  <c r="F70" i="4" s="1"/>
  <c r="E37" i="6" l="1"/>
  <c r="C41" i="6" s="1"/>
  <c r="C17" i="6"/>
  <c r="F84" i="4"/>
  <c r="D8" i="4"/>
  <c r="G45" i="4" s="1"/>
  <c r="F69" i="4"/>
  <c r="F52" i="4"/>
  <c r="F83" i="4"/>
  <c r="D9" i="4"/>
  <c r="G26" i="4" l="1"/>
  <c r="G38" i="4"/>
  <c r="G29" i="4"/>
  <c r="G41" i="4"/>
  <c r="G30" i="4"/>
  <c r="G42" i="4"/>
  <c r="G31" i="4"/>
  <c r="G43" i="4"/>
  <c r="G32" i="4"/>
  <c r="G44" i="4"/>
  <c r="G35" i="4"/>
  <c r="G48" i="4"/>
  <c r="G36" i="4"/>
  <c r="G49" i="4"/>
  <c r="G25" i="4"/>
  <c r="G37" i="4"/>
  <c r="G50" i="4"/>
  <c r="G24" i="4"/>
  <c r="G52" i="4" l="1"/>
  <c r="F8" i="5" s="1"/>
  <c r="F10" i="5" s="1"/>
  <c r="F31" i="5" l="1"/>
  <c r="F38" i="5" l="1"/>
  <c r="D14" i="6" s="1"/>
  <c r="F14" i="6" s="1"/>
  <c r="D13" i="6"/>
  <c r="F13" i="6" s="1"/>
  <c r="F45" i="5"/>
  <c r="D15" i="6" s="1"/>
  <c r="F15" i="6" s="1"/>
  <c r="F14" i="5"/>
  <c r="D11" i="6" s="1"/>
  <c r="F11" i="6" s="1"/>
  <c r="F52" i="5"/>
  <c r="D16" i="6" s="1"/>
  <c r="F23" i="5"/>
  <c r="D12" i="6" s="1"/>
  <c r="F12" i="6" s="1"/>
  <c r="F17" i="6" l="1"/>
  <c r="F59" i="5"/>
  <c r="D17" i="6"/>
  <c r="C43" i="6" s="1"/>
  <c r="C45" i="6" l="1"/>
  <c r="C47" i="6" s="1"/>
  <c r="C48" i="6"/>
  <c r="C49" i="6" l="1"/>
</calcChain>
</file>

<file path=xl/comments1.xml><?xml version="1.0" encoding="utf-8"?>
<comments xmlns="http://schemas.openxmlformats.org/spreadsheetml/2006/main">
  <authors>
    <author>pgutierrez</author>
    <author>Usuario de Windows</author>
    <author>Rodolfo</author>
  </authors>
  <commentList>
    <comment ref="F12" authorId="0">
      <text>
        <r>
          <rPr>
            <sz val="9"/>
            <color indexed="81"/>
            <rFont val="Tahoma"/>
            <family val="2"/>
          </rPr>
          <t>unadjusted use case points</t>
        </r>
      </text>
    </comment>
    <comment ref="G12" authorId="0">
      <text>
        <r>
          <rPr>
            <sz val="9"/>
            <color indexed="81"/>
            <rFont val="Tahoma"/>
            <family val="2"/>
          </rPr>
          <t>adjusted use case points</t>
        </r>
      </text>
    </comment>
    <comment ref="C19" authorId="1">
      <text>
        <r>
          <rPr>
            <b/>
            <sz val="9"/>
            <color indexed="81"/>
            <rFont val="Tahoma"/>
            <family val="2"/>
          </rPr>
          <t xml:space="preserve">Rodo:
</t>
        </r>
        <r>
          <rPr>
            <sz val="9"/>
            <color indexed="81"/>
            <rFont val="Tahoma"/>
            <family val="2"/>
          </rPr>
          <t>Debe funcionar en los navegadores de Chrome, Firefox y Safari, en los sistema operativo Windows y Mac</t>
        </r>
      </text>
    </comment>
    <comment ref="F21" authorId="0">
      <text>
        <r>
          <rPr>
            <sz val="9"/>
            <color indexed="81"/>
            <rFont val="Tahoma"/>
            <family val="2"/>
          </rPr>
          <t>unadjusted use case points</t>
        </r>
      </text>
    </comment>
    <comment ref="G21" authorId="0">
      <text>
        <r>
          <rPr>
            <sz val="9"/>
            <color indexed="81"/>
            <rFont val="Tahoma"/>
            <family val="2"/>
          </rPr>
          <t>Puntos de casos de uso ajustados</t>
        </r>
      </text>
    </comment>
    <comment ref="C56" authorId="2">
      <text>
        <r>
          <rPr>
            <b/>
            <sz val="9"/>
            <color indexed="81"/>
            <rFont val="Tahoma"/>
            <family val="2"/>
          </rPr>
          <t>Guía:
¿Es sistema tendrá un arquitectura distribuida o una arquitectura centralizada?</t>
        </r>
        <r>
          <rPr>
            <sz val="9"/>
            <color indexed="81"/>
            <rFont val="Tahoma"/>
            <family val="2"/>
          </rPr>
          <t xml:space="preserve">
Un sistema distribuido se define como: una colección de computadoras separadas físicamente y conectadas entre sí por una red de comunicaciones distribuida; cada máquina posee sus componentes de hardware y software que el usuario percibe como un solo sistema (no necesita saber qué cosas están en qué máquinas). El usuario accede a los recursos remotos (RPC) de la misma manera en que accede a recursos locales, o un grupo de computadores que usan un software para conseguir un objetivo en común.</t>
        </r>
      </text>
    </comment>
    <comment ref="C57" authorId="2">
      <text>
        <r>
          <rPr>
            <b/>
            <sz val="9"/>
            <color indexed="81"/>
            <rFont val="Tahoma"/>
            <family val="2"/>
          </rPr>
          <t>Guía:
¿Que tan rápido espera el cliente que responda el sistema?
¿Hay requerimientos o criterios especiales en cuanto a tiempos de respuesta?</t>
        </r>
        <r>
          <rPr>
            <sz val="9"/>
            <color indexed="81"/>
            <rFont val="Tahoma"/>
            <family val="2"/>
          </rPr>
          <t xml:space="preserve">
</t>
        </r>
      </text>
    </comment>
    <comment ref="C58" authorId="2">
      <text>
        <r>
          <rPr>
            <b/>
            <sz val="9"/>
            <color indexed="81"/>
            <rFont val="Tahoma"/>
            <family val="2"/>
          </rPr>
          <t>Guía:
¿Qué tan eficiente tiene que ser el sistema para el usuario final?</t>
        </r>
        <r>
          <rPr>
            <sz val="9"/>
            <color indexed="81"/>
            <rFont val="Tahoma"/>
            <family val="2"/>
          </rPr>
          <t xml:space="preserve">
</t>
        </r>
      </text>
    </comment>
    <comment ref="C59" authorId="2">
      <text>
        <r>
          <rPr>
            <b/>
            <sz val="9"/>
            <color indexed="81"/>
            <rFont val="Tahoma"/>
            <family val="2"/>
          </rPr>
          <t>Guía:
¿El sistema contiene procesos internos complejos como seguimiento de inventarios, cálculos complicados, intelegencia artificial etc.?</t>
        </r>
        <r>
          <rPr>
            <sz val="9"/>
            <color indexed="81"/>
            <rFont val="Tahoma"/>
            <family val="2"/>
          </rPr>
          <t xml:space="preserve">
</t>
        </r>
      </text>
    </comment>
    <comment ref="C60" authorId="2">
      <text>
        <r>
          <rPr>
            <b/>
            <sz val="9"/>
            <color indexed="81"/>
            <rFont val="Tahoma"/>
            <family val="2"/>
          </rPr>
          <t>Guía:
¿Se pretende que el sistema tenga una reusabilidad de código alta lo que incrementará la complejidad del diseño?</t>
        </r>
      </text>
    </comment>
    <comment ref="C61" authorId="2">
      <text>
        <r>
          <rPr>
            <b/>
            <sz val="9"/>
            <color indexed="81"/>
            <rFont val="Tahoma"/>
            <family val="2"/>
          </rPr>
          <t>Guía:
¿Esta el cliente buscando una sencilla instalación? ¿el cliente quiere una instalación personalizada donde se puede eligir que módulos instalar? ¿El sistema es web y quiza no requiere un instalador aútomatico?</t>
        </r>
      </text>
    </comment>
    <comment ref="C62" authorId="2">
      <text>
        <r>
          <rPr>
            <b/>
            <sz val="9"/>
            <color indexed="81"/>
            <rFont val="Tahoma"/>
            <family val="2"/>
          </rPr>
          <t>Guía:
¿Es de alta prioridad que el sistema sea amigable?</t>
        </r>
        <r>
          <rPr>
            <sz val="9"/>
            <color indexed="81"/>
            <rFont val="Tahoma"/>
            <family val="2"/>
          </rPr>
          <t xml:space="preserve">
</t>
        </r>
      </text>
    </comment>
    <comment ref="C63" authorId="2">
      <text>
        <r>
          <rPr>
            <b/>
            <sz val="9"/>
            <color indexed="81"/>
            <rFont val="Tahoma"/>
            <family val="2"/>
          </rPr>
          <t>Guía:
¿El clientes esta buscando que el sistema sea multiplataforma es decir que funcione en distintos sistemas operativos y/o versiones?</t>
        </r>
      </text>
    </comment>
    <comment ref="C64" authorId="2">
      <text>
        <r>
          <rPr>
            <b/>
            <sz val="9"/>
            <color indexed="81"/>
            <rFont val="Tahoma"/>
            <family val="2"/>
          </rPr>
          <t>Guía:
¿El cliente busca que el sistema sea personalizable? Esto incrementaría la complejidad del diseño de la arquitectura del sistema.</t>
        </r>
      </text>
    </comment>
    <comment ref="C65" authorId="2">
      <text>
        <r>
          <rPr>
            <b/>
            <sz val="9"/>
            <color indexed="81"/>
            <rFont val="Tahoma"/>
            <family val="2"/>
          </rPr>
          <t>Guía:
¿El cliente busca que un gran número de usuarios utilice el sistema  y/o que incluya manejo de recursos compartidos? Esto incrementaría la complejidad de la arquitectura.</t>
        </r>
      </text>
    </comment>
    <comment ref="C66" authorId="2">
      <text>
        <r>
          <rPr>
            <b/>
            <sz val="9"/>
            <color indexed="81"/>
            <rFont val="Tahoma"/>
            <family val="2"/>
          </rPr>
          <t xml:space="preserve">Guía:
¿Esta el cliente buscando por seguridad tales como SSL o codificar lógica de encriptación?
</t>
        </r>
        <r>
          <rPr>
            <sz val="9"/>
            <color indexed="81"/>
            <rFont val="Tahoma"/>
            <family val="2"/>
          </rPr>
          <t xml:space="preserve">
</t>
        </r>
      </text>
    </comment>
    <comment ref="C67" authorId="2">
      <text>
        <r>
          <rPr>
            <b/>
            <sz val="9"/>
            <color indexed="81"/>
            <rFont val="Tahoma"/>
            <family val="2"/>
          </rPr>
          <t>Guía:
El proyecto depende de utilizar controles o aplicaciones de terceros?
Entender y estudiar estos controles se debe considerar como un esfuerzo que será requerido para el proyecto.</t>
        </r>
        <r>
          <rPr>
            <sz val="9"/>
            <color indexed="81"/>
            <rFont val="Tahoma"/>
            <family val="2"/>
          </rPr>
          <t xml:space="preserve">
</t>
        </r>
      </text>
    </comment>
    <comment ref="C68" authorId="2">
      <text>
        <r>
          <rPr>
            <b/>
            <sz val="9"/>
            <color indexed="81"/>
            <rFont val="Tahoma"/>
            <family val="2"/>
          </rPr>
          <t xml:space="preserve">Guía:
¿Será el software tan complejo desde la perspectiva del usuario que requiere que se le provee capacitación por separado?
</t>
        </r>
        <r>
          <rPr>
            <sz val="9"/>
            <color indexed="81"/>
            <rFont val="Tahoma"/>
            <family val="2"/>
          </rPr>
          <t xml:space="preserve">
</t>
        </r>
      </text>
    </comment>
    <comment ref="C75" authorId="2">
      <text>
        <r>
          <rPr>
            <b/>
            <sz val="9"/>
            <color indexed="81"/>
            <rFont val="Tahoma"/>
            <family val="2"/>
          </rPr>
          <t>Guía:
¿Toda la gente que trabajará en el proyecto ya esta familiarizado con el dominio, procesos, modelo y/o los detalles técnicos del sistema?</t>
        </r>
      </text>
    </comment>
    <comment ref="C76" authorId="2">
      <text>
        <r>
          <rPr>
            <b/>
            <sz val="9"/>
            <color indexed="81"/>
            <rFont val="Tahoma"/>
            <family val="2"/>
          </rPr>
          <t>Guía:
¿Hay personas trabajando medio tiempo como consultores o personas en múltiples proyectos?</t>
        </r>
        <r>
          <rPr>
            <sz val="9"/>
            <color indexed="81"/>
            <rFont val="Tahoma"/>
            <family val="2"/>
          </rPr>
          <t xml:space="preserve">
</t>
        </r>
      </text>
    </comment>
    <comment ref="C77" authorId="2">
      <text>
        <r>
          <rPr>
            <b/>
            <sz val="9"/>
            <color indexed="81"/>
            <rFont val="Tahoma"/>
            <family val="2"/>
          </rPr>
          <t>Guía:
¿Qué caracteristicas tiene el analista o analistas del proyecto? ¿Tienen el suficiente conocimiento y capacidad para entender y desarrollar la arquitectura del sistema adecuadamente?</t>
        </r>
      </text>
    </comment>
    <comment ref="C78" authorId="2">
      <text>
        <r>
          <rPr>
            <b/>
            <sz val="9"/>
            <color indexed="81"/>
            <rFont val="Tahoma"/>
            <family val="2"/>
          </rPr>
          <t xml:space="preserve">Guía:
¿El equipo tiene experiencia el tipo de aplicación que se va desarrollar?
</t>
        </r>
        <r>
          <rPr>
            <sz val="9"/>
            <color indexed="81"/>
            <rFont val="Tahoma"/>
            <family val="2"/>
          </rPr>
          <t xml:space="preserve">
</t>
        </r>
        <r>
          <rPr>
            <b/>
            <sz val="9"/>
            <color indexed="81"/>
            <rFont val="Tahoma"/>
            <family val="2"/>
          </rPr>
          <t>Por ejemplo puntos de venta, inventarios, etc.</t>
        </r>
      </text>
    </comment>
    <comment ref="C79" authorId="2">
      <text>
        <r>
          <rPr>
            <b/>
            <sz val="9"/>
            <color indexed="81"/>
            <rFont val="Tahoma"/>
            <family val="2"/>
          </rPr>
          <t>Guía:
¿El equipo domina la programación orientada a objetos?</t>
        </r>
        <r>
          <rPr>
            <sz val="9"/>
            <color indexed="81"/>
            <rFont val="Tahoma"/>
            <family val="2"/>
          </rPr>
          <t xml:space="preserve">
</t>
        </r>
      </text>
    </comment>
    <comment ref="C80" authorId="2">
      <text>
        <r>
          <rPr>
            <b/>
            <sz val="9"/>
            <color indexed="81"/>
            <rFont val="Tahoma"/>
            <family val="2"/>
          </rPr>
          <t>Guía:
¿El equipo de desarrollo esta motivados con  el proyecto?</t>
        </r>
      </text>
    </comment>
    <comment ref="C81" authorId="2">
      <text>
        <r>
          <rPr>
            <b/>
            <sz val="9"/>
            <color indexed="81"/>
            <rFont val="Tahoma"/>
            <family val="2"/>
          </rPr>
          <t>Guía:
¿Qué tan complejo es el lenguaje o lenguajes que se utilizarán para el desarrollo del sistema? ¿El equipo esta familarizado con ellos?</t>
        </r>
        <r>
          <rPr>
            <sz val="9"/>
            <color indexed="81"/>
            <rFont val="Tahoma"/>
            <family val="2"/>
          </rPr>
          <t xml:space="preserve">
</t>
        </r>
      </text>
    </comment>
    <comment ref="C82" authorId="2">
      <text>
        <r>
          <rPr>
            <b/>
            <sz val="9"/>
            <color indexed="81"/>
            <rFont val="Tahoma"/>
            <family val="2"/>
          </rPr>
          <t xml:space="preserve">Guía:
¿Es claro el cliente con lo que quiere? Las expectativas de los clientes es lo mas importante en la estabilidad de los requerimientos, si el cliente cambia constantemente los requerimientos se tendrá un impacto negativo.
</t>
        </r>
      </text>
    </comment>
  </commentList>
</comments>
</file>

<file path=xl/comments2.xml><?xml version="1.0" encoding="utf-8"?>
<comments xmlns="http://schemas.openxmlformats.org/spreadsheetml/2006/main">
  <authors>
    <author>pgutierrez</author>
    <author>Rodolfo</author>
    <author>Angel</author>
  </authors>
  <commentList>
    <comment ref="F9" authorId="0">
      <text>
        <r>
          <rPr>
            <sz val="9"/>
            <color indexed="81"/>
            <rFont val="Tahoma"/>
            <family val="2"/>
          </rPr>
          <t>cuántas horas se le dedican a cada punto de caso de uso (requerimiento funcional), de acuerdo a datos históricos.
p.e. si una pantalla de login es algo simple (5 ucp) y se tardan 2 días de programdor en construirla entonces el factor de productividad es días/complejidad = 16h/5ucp =3.2 hrs/ucp</t>
        </r>
      </text>
    </comment>
    <comment ref="G9" authorId="1">
      <text>
        <r>
          <rPr>
            <sz val="9"/>
            <color indexed="81"/>
            <rFont val="Tahoma"/>
            <family val="2"/>
          </rPr>
          <t>Seleccionar el factor de productividad de acuerdo al tipo de proyecto.</t>
        </r>
      </text>
    </comment>
    <comment ref="B13" authorId="2">
      <text>
        <r>
          <rPr>
            <b/>
            <sz val="8"/>
            <color indexed="81"/>
            <rFont val="Tahoma"/>
            <family val="2"/>
          </rPr>
          <t>Desgloce del Proyecto en Fases o Actividades de Segundo Nivel</t>
        </r>
      </text>
    </comment>
    <comment ref="C13" authorId="2">
      <text>
        <r>
          <rPr>
            <b/>
            <sz val="8"/>
            <color indexed="81"/>
            <rFont val="Tahoma"/>
            <family val="2"/>
          </rPr>
          <t>Porcentaje de esfuerzo dedicado para su cumplimiento, puede cambiar pero se debe justificar la razón.</t>
        </r>
      </text>
    </comment>
    <comment ref="D13" authorId="1">
      <text>
        <r>
          <rPr>
            <b/>
            <sz val="9"/>
            <color indexed="81"/>
            <rFont val="Tahoma"/>
            <family val="2"/>
          </rPr>
          <t>Porcentaje recomendado para las fases de proyecto.</t>
        </r>
      </text>
    </comment>
  </commentList>
</comments>
</file>

<file path=xl/comments3.xml><?xml version="1.0" encoding="utf-8"?>
<comments xmlns="http://schemas.openxmlformats.org/spreadsheetml/2006/main">
  <authors>
    <author>Angel</author>
    <author>Usuario</author>
    <author>Samuel Moreno</author>
    <author>Rodolfo</author>
    <author>Rodo</author>
  </authors>
  <commentList>
    <comment ref="B10" authorId="0">
      <text>
        <r>
          <rPr>
            <b/>
            <sz val="8"/>
            <color indexed="81"/>
            <rFont val="Tahoma"/>
            <family val="2"/>
          </rPr>
          <t>Desgloce del Proyecto en Fases o Actividades de Segundo Nivel</t>
        </r>
      </text>
    </comment>
    <comment ref="C10" authorId="0">
      <text>
        <r>
          <rPr>
            <b/>
            <sz val="8"/>
            <color indexed="81"/>
            <rFont val="Tahoma"/>
            <family val="2"/>
          </rPr>
          <t>Porcentaje de Esfuerzo dedicado para su cumplimiento</t>
        </r>
      </text>
    </comment>
    <comment ref="E10" authorId="1">
      <text>
        <r>
          <rPr>
            <b/>
            <sz val="9"/>
            <color indexed="81"/>
            <rFont val="Tahoma"/>
            <family val="2"/>
          </rPr>
          <t>Este costo se puede ajustar de acuerdo a los participantes en la Fase y tomando como referencia el costo por hora.</t>
        </r>
      </text>
    </comment>
    <comment ref="B16" authorId="2">
      <text>
        <r>
          <rPr>
            <b/>
            <sz val="9"/>
            <color indexed="81"/>
            <rFont val="Tahoma"/>
            <family val="2"/>
          </rPr>
          <t>Samuel Moreno:</t>
        </r>
        <r>
          <rPr>
            <sz val="9"/>
            <color indexed="81"/>
            <rFont val="Tahoma"/>
            <family val="2"/>
          </rPr>
          <t xml:space="preserve">
Contempla las fases de planificación y monitoreo y control del proyecto</t>
        </r>
      </text>
    </comment>
    <comment ref="F16" authorId="3">
      <text>
        <r>
          <rPr>
            <b/>
            <sz val="9"/>
            <color indexed="81"/>
            <rFont val="Tahoma"/>
            <family val="2"/>
          </rPr>
          <t>Rodolfo:</t>
        </r>
        <r>
          <rPr>
            <sz val="9"/>
            <color indexed="81"/>
            <rFont val="Tahoma"/>
            <family val="2"/>
          </rPr>
          <t xml:space="preserve">
Este valor debe ser cero porque es una proceso de soporte que se ejecuta en paralelo al proyecto</t>
        </r>
      </text>
    </comment>
    <comment ref="B24" authorId="0">
      <text>
        <r>
          <rPr>
            <b/>
            <sz val="8"/>
            <color indexed="81"/>
            <rFont val="Tahoma"/>
            <family val="2"/>
          </rPr>
          <t>Desgloce del Proyecto en Fases o Actividades de Segundo Nivel</t>
        </r>
      </text>
    </comment>
    <comment ref="C24" authorId="0">
      <text>
        <r>
          <rPr>
            <b/>
            <sz val="8"/>
            <color indexed="81"/>
            <rFont val="Tahoma"/>
            <family val="2"/>
          </rPr>
          <t>Porcentaje de Esfuerzo dedicado para su cumplimiento</t>
        </r>
      </text>
    </comment>
    <comment ref="B34" authorId="4">
      <text>
        <r>
          <rPr>
            <sz val="9"/>
            <color indexed="81"/>
            <rFont val="Tahoma"/>
            <family val="2"/>
          </rPr>
          <t>La lista que se muestra en esta columna contiene los riesgos mas comunes en los proyectos de base, editarlo de acuerdo al proyecto con los riesgos potenciales que se consideren afectan la viabilidad del proyecto. Es importante que se notifiquen de estos riesgos a la persona que realice la venta del proyecto para que considere oportunamente posibles costos adicionales.</t>
        </r>
      </text>
    </comment>
  </commentList>
</comments>
</file>

<file path=xl/sharedStrings.xml><?xml version="1.0" encoding="utf-8"?>
<sst xmlns="http://schemas.openxmlformats.org/spreadsheetml/2006/main" count="258" uniqueCount="187">
  <si>
    <t>Calidad</t>
  </si>
  <si>
    <t>TOTAL</t>
  </si>
  <si>
    <t>RESPONSABLE:</t>
  </si>
  <si>
    <t>FECHA:</t>
  </si>
  <si>
    <t>Descripción</t>
  </si>
  <si>
    <t>Desglose de actividades (Fase)</t>
  </si>
  <si>
    <t>Monitoreo</t>
  </si>
  <si>
    <t>Medicion</t>
  </si>
  <si>
    <t>Total UCP:</t>
  </si>
  <si>
    <t>Nº</t>
  </si>
  <si>
    <t>Peso</t>
  </si>
  <si>
    <t>Peso Ajustado
(ucp)</t>
  </si>
  <si>
    <t>Peso
(uucp)</t>
  </si>
  <si>
    <t>ESTIMACIÓN DE TAMAÑO</t>
  </si>
  <si>
    <t>Factor de Complejidad Técnico (TCF)</t>
  </si>
  <si>
    <t>Factor Técnico Total:</t>
  </si>
  <si>
    <t>Factor 
Técnico</t>
  </si>
  <si>
    <t>Valor</t>
  </si>
  <si>
    <t>Factor 
Calculado</t>
  </si>
  <si>
    <t>Comentarios</t>
  </si>
  <si>
    <t>T1</t>
  </si>
  <si>
    <t>Sistema Distribuido</t>
  </si>
  <si>
    <t>T2</t>
  </si>
  <si>
    <t>Objetivos de performance o tiempo de respuesta</t>
  </si>
  <si>
    <t>T3</t>
  </si>
  <si>
    <t>Eficiencia del usuario final</t>
  </si>
  <si>
    <t>T4</t>
  </si>
  <si>
    <t>Procesamiento interno complejo</t>
  </si>
  <si>
    <t>T5</t>
  </si>
  <si>
    <t>El código debe ser reutilizable</t>
  </si>
  <si>
    <t>T6</t>
  </si>
  <si>
    <t>Facilidad de Instalación</t>
  </si>
  <si>
    <t>T7</t>
  </si>
  <si>
    <t>Facilidad de uso</t>
  </si>
  <si>
    <t>T8</t>
  </si>
  <si>
    <t>Portabilidad</t>
  </si>
  <si>
    <t>T9</t>
  </si>
  <si>
    <t>Facilidad de cambio</t>
  </si>
  <si>
    <t>T10</t>
  </si>
  <si>
    <t>Concurrencia</t>
  </si>
  <si>
    <t>T11</t>
  </si>
  <si>
    <t>Incluye objetivos especiales de seguridad</t>
  </si>
  <si>
    <t>T12</t>
  </si>
  <si>
    <t>Provee acceso directo a terceras partes</t>
  </si>
  <si>
    <t>T13</t>
  </si>
  <si>
    <t>Se requieren facilidades especiales de entrenamiento a usuarios</t>
  </si>
  <si>
    <t>Factor Técnico Calculado</t>
  </si>
  <si>
    <t>Factor de Complejidad Ambiental (ECF)</t>
  </si>
  <si>
    <t>Factor Ambiental Total:</t>
  </si>
  <si>
    <t>Factor 
Ambiental</t>
  </si>
  <si>
    <t>E1</t>
  </si>
  <si>
    <t>Familiaridad con el modelo y/o proceso utilizado</t>
  </si>
  <si>
    <t>E2</t>
  </si>
  <si>
    <t>Experiencia en la aplicación</t>
  </si>
  <si>
    <t>E3</t>
  </si>
  <si>
    <t>E4</t>
  </si>
  <si>
    <t>Capacidad de analista líder</t>
  </si>
  <si>
    <t>E5</t>
  </si>
  <si>
    <t>Motivación</t>
  </si>
  <si>
    <t>E6</t>
  </si>
  <si>
    <t>Estabilidad de los requerimientos</t>
  </si>
  <si>
    <t>E7</t>
  </si>
  <si>
    <t>E8</t>
  </si>
  <si>
    <t>Dificultad del lenguaje de programación</t>
  </si>
  <si>
    <t>Factor Ambiental Calculado</t>
  </si>
  <si>
    <t>Factor de complejidad técnico</t>
  </si>
  <si>
    <t>Factor de productividad</t>
  </si>
  <si>
    <t>Factor de complejidad ambiental</t>
  </si>
  <si>
    <t>Esfuerzo de desarrollo</t>
  </si>
  <si>
    <t>% con respecto al total de esfuerzo</t>
  </si>
  <si>
    <t>Esfuerzo (Horas) Estimadas</t>
  </si>
  <si>
    <t>Tamaño del producto</t>
  </si>
  <si>
    <t>Costos por actividades</t>
  </si>
  <si>
    <t>Otros costos</t>
  </si>
  <si>
    <t>cantidad</t>
  </si>
  <si>
    <t>costo unitario</t>
  </si>
  <si>
    <t>costo</t>
  </si>
  <si>
    <t>Concepto</t>
  </si>
  <si>
    <t>Los valores se deben de llenar del 0 al 5 tomando en cuenta donde se debe tomar que 0 es irrelevante para el proyecto y 5 que es un aporte muy importante</t>
  </si>
  <si>
    <t>Se deben tomar en cuenta 8 factores ambientales los cuales deberán ser caracterizados en el tab TCFs y ECFs</t>
  </si>
  <si>
    <t>ECF Environmental Complexity Factor</t>
  </si>
  <si>
    <t>Factor Técnico</t>
  </si>
  <si>
    <t>Se deben tomar en cuenta 13 factores técnicos los cuales deberán ser caracterizados en el tab TCFs y ECFs</t>
  </si>
  <si>
    <t>TCF Technical Complexity Factor</t>
  </si>
  <si>
    <t>Instrucciones</t>
  </si>
  <si>
    <t>Resumen</t>
  </si>
  <si>
    <t>internos</t>
  </si>
  <si>
    <t>Persona de medio-tiempo o maquila de producto</t>
  </si>
  <si>
    <r>
      <t>Instrucciones</t>
    </r>
    <r>
      <rPr>
        <sz val="10"/>
        <rFont val="Calibri"/>
        <family val="2"/>
        <scheme val="minor"/>
      </rPr>
      <t>: Agregar el valor del 0 al 5 tomando en cuenta que 0 es un impacto negativo para el proyecto y 5 que es un impacto positivo</t>
    </r>
  </si>
  <si>
    <t>Experiencia con programación orientada  a objetos</t>
  </si>
  <si>
    <t>Para el análisis de los casos de uso y su categoría hay que tener en cuenta si alguno de los puntos de la descripción aplica para ellos</t>
  </si>
  <si>
    <r>
      <t>Instrucciones</t>
    </r>
    <r>
      <rPr>
        <sz val="10"/>
        <rFont val="Calibri"/>
        <family val="2"/>
        <scheme val="minor"/>
      </rPr>
      <t>: Agregar el valor del 0 al 5 tomando en cuenta que 0 es irrelevante para el proyecto y 5 que es un aporte relevente</t>
    </r>
  </si>
  <si>
    <t>Levantamiento de requerimientos</t>
  </si>
  <si>
    <t>Propuesta comercial  (Cotización)</t>
  </si>
  <si>
    <t xml:space="preserve">Estimación basada en casos de uso </t>
  </si>
  <si>
    <t xml:space="preserve">Casos de uso preliminares  </t>
  </si>
  <si>
    <t>Presentacion y aprobación del proyecto</t>
  </si>
  <si>
    <t>Casos de uso</t>
  </si>
  <si>
    <t>ERS</t>
  </si>
  <si>
    <t>ERS preliminar</t>
  </si>
  <si>
    <t>Diseño de BD (módelo entidad-relación)</t>
  </si>
  <si>
    <t>BD preliminar</t>
  </si>
  <si>
    <t>Diccionario de datos de la BD</t>
  </si>
  <si>
    <t>Identificación de módulos</t>
  </si>
  <si>
    <t>Desarrollo de la aplicación</t>
  </si>
  <si>
    <t>FASE Análisis y diseño</t>
  </si>
  <si>
    <t>FASE Desarrollo</t>
  </si>
  <si>
    <t>FASE Pruebas</t>
  </si>
  <si>
    <t>Casos de prueba</t>
  </si>
  <si>
    <t>Realizar pruebas</t>
  </si>
  <si>
    <t>FASE Implementación</t>
  </si>
  <si>
    <t>Instalador del la aplicación</t>
  </si>
  <si>
    <t>Documentación (manual de usuario)</t>
  </si>
  <si>
    <t>Capacitación</t>
  </si>
  <si>
    <t>Preparar infraestructura</t>
  </si>
  <si>
    <t>FASE Administración del proyecto</t>
  </si>
  <si>
    <t>Planificación del trabajo</t>
  </si>
  <si>
    <t xml:space="preserve">Configuración del entorno de desarrollo </t>
  </si>
  <si>
    <t>Estimación de esfuerzo</t>
  </si>
  <si>
    <t>Actividades (Fase)</t>
  </si>
  <si>
    <t xml:space="preserve">FECHA: </t>
  </si>
  <si>
    <t>FASE Preventa</t>
  </si>
  <si>
    <t>ATENCIÓN:</t>
  </si>
  <si>
    <t>Agregar otros costos como compra de equipo requerido, viajes u otros costos adicionales que se requieran para</t>
  </si>
  <si>
    <t>el proyecto independientes a las hora hombre estimadas.</t>
  </si>
  <si>
    <t>% Recomendado</t>
  </si>
  <si>
    <t>Escribe la justificación del cambio de % si fuera necesario.</t>
  </si>
  <si>
    <t>Justificación del cambio de %</t>
  </si>
  <si>
    <t>Verificar correciones</t>
  </si>
  <si>
    <t xml:space="preserve">                          excepto para los factores E2 y E7 que tienen pesos negativos el valor 5 es un impacto negativo.</t>
  </si>
  <si>
    <t>Meses</t>
  </si>
  <si>
    <t>Personas</t>
  </si>
  <si>
    <t>Movil</t>
  </si>
  <si>
    <t>Escritorio/Web</t>
  </si>
  <si>
    <t>Prioridad</t>
  </si>
  <si>
    <t xml:space="preserve">Diseño de prototipos de interfaces  </t>
  </si>
  <si>
    <t>Diseño de arquitecturas</t>
  </si>
  <si>
    <t>Verificación por pares de diseño</t>
  </si>
  <si>
    <t>Pruebas unitarias</t>
  </si>
  <si>
    <r>
      <t>&lt;---- Enliastar a los actores en la columna "</t>
    </r>
    <r>
      <rPr>
        <b/>
        <sz val="10"/>
        <color theme="1"/>
        <rFont val="Calibri"/>
        <family val="2"/>
        <scheme val="minor"/>
      </rPr>
      <t>Actores"</t>
    </r>
    <r>
      <rPr>
        <sz val="10"/>
        <color theme="1"/>
        <rFont val="Calibri"/>
        <family val="2"/>
        <scheme val="minor"/>
      </rPr>
      <t xml:space="preserve"> insertarlos en el comentario</t>
    </r>
  </si>
  <si>
    <t>Estabilidad de los requerimientos.</t>
  </si>
  <si>
    <t>Riesgos</t>
  </si>
  <si>
    <t>&lt;-- Ejemplos</t>
  </si>
  <si>
    <t>Modulo Acceso</t>
  </si>
  <si>
    <t>AC01 - Login</t>
  </si>
  <si>
    <t>AC02 - Cerrar sesión</t>
  </si>
  <si>
    <t>AC03 - Recuperar contraseña</t>
  </si>
  <si>
    <t>Modulo Usuarios</t>
  </si>
  <si>
    <t>US01 - Crear usuario</t>
  </si>
  <si>
    <t>US02 - Modificar usuario</t>
  </si>
  <si>
    <t>US03 - Eliminar usuario</t>
  </si>
  <si>
    <t>US04 - Buscar usuario</t>
  </si>
  <si>
    <t>Última revisión 22-02-2020</t>
  </si>
  <si>
    <t>Versión 1.0.0</t>
  </si>
  <si>
    <t>Impresoras de tickets</t>
  </si>
  <si>
    <t>Requerimientos Funcionales</t>
  </si>
  <si>
    <t>Requerimientos No Funcionales</t>
  </si>
  <si>
    <t>Modulo Reportes</t>
  </si>
  <si>
    <t>RE02 - Exportar reporta RE01 como PDF</t>
  </si>
  <si>
    <t>RE03 - Enviar reporte RE01 por correo electrónico</t>
  </si>
  <si>
    <t>RE01 - Reporte de venta de productos</t>
  </si>
  <si>
    <t>Modulo Productos</t>
  </si>
  <si>
    <t>PR01 - Crear producto</t>
  </si>
  <si>
    <t>PR02 - Modificar producto</t>
  </si>
  <si>
    <t>PR03 - Eliminar producto</t>
  </si>
  <si>
    <t>PR04 - Buscar producto</t>
  </si>
  <si>
    <t>NF01 - Instalar certificado SSL en el sistema web</t>
  </si>
  <si>
    <t>Modulo Caja</t>
  </si>
  <si>
    <t>CA01 - Realizar Venta</t>
  </si>
  <si>
    <t>CA02 - Cancelar Venta</t>
  </si>
  <si>
    <t>NF03 - Implementar template de Metronic</t>
  </si>
  <si>
    <t>NF02 - Almacenar contraseñas con encriptación AES256</t>
  </si>
  <si>
    <t>NF04 - Reportes no deben tardar mas de 60 segundos en generarse</t>
  </si>
  <si>
    <t>CA03 - Listar ventas</t>
  </si>
  <si>
    <t>Costo x hora</t>
  </si>
  <si>
    <t>Precio x hora</t>
  </si>
  <si>
    <t>Costo total</t>
  </si>
  <si>
    <t>Total de horas</t>
  </si>
  <si>
    <t>Compra de template metronic</t>
  </si>
  <si>
    <t>RSK01 - Poca experiencia en la plataforma a desarrollar</t>
  </si>
  <si>
    <t>Utilidad</t>
  </si>
  <si>
    <t>RSK02 - Cambios en la facturación electrónica por parte del gobierno</t>
  </si>
  <si>
    <t>CA04 - Generar Factura Electrónica</t>
  </si>
  <si>
    <t>CA05 - Enviar Factura Electrónica por correo</t>
  </si>
  <si>
    <t>Precio final</t>
  </si>
  <si>
    <t>Costo total x horas</t>
  </si>
  <si>
    <t>NF05 - Portabilidad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</si>
</sst>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 #,##0.00\ [$€]_-;\-* #,##0.00\ [$€]_-;_-* &quot;-&quot;??\ [$€]_-;_-@_-"/>
    <numFmt numFmtId="165" formatCode="0.0"/>
    <numFmt numFmtId="166" formatCode="0.00\ &quot;ucp&quot;"/>
    <numFmt numFmtId="167" formatCode="0.00\ &quot; hrs&quot;"/>
    <numFmt numFmtId="168" formatCode="0.0000"/>
    <numFmt numFmtId="169" formatCode="#,##0.00_ ;\-#,##0.00\ "/>
    <numFmt numFmtId="170" formatCode="#,##0.0"/>
    <numFmt numFmtId="171" formatCode="0.00\ &quot;hrs/ucp&quot;"/>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8"/>
      <name val="Arial"/>
      <family val="2"/>
    </font>
    <font>
      <sz val="8"/>
      <name val="Arial"/>
      <family val="2"/>
    </font>
    <font>
      <b/>
      <sz val="8"/>
      <color indexed="81"/>
      <name val="Tahoma"/>
      <family val="2"/>
    </font>
    <font>
      <sz val="10"/>
      <color theme="1"/>
      <name val="Calibri"/>
      <family val="2"/>
      <scheme val="minor"/>
    </font>
    <font>
      <sz val="10"/>
      <name val="Arial"/>
      <family val="2"/>
    </font>
    <font>
      <b/>
      <sz val="10"/>
      <color theme="3" tint="-0.499984740745262"/>
      <name val="Calibri"/>
      <family val="2"/>
      <scheme val="minor"/>
    </font>
    <font>
      <sz val="10"/>
      <name val="Calibri"/>
      <family val="2"/>
      <scheme val="minor"/>
    </font>
    <font>
      <b/>
      <sz val="10"/>
      <name val="Calibri"/>
      <family val="2"/>
      <scheme val="minor"/>
    </font>
    <font>
      <sz val="9"/>
      <color indexed="81"/>
      <name val="Tahoma"/>
      <family val="2"/>
    </font>
    <font>
      <b/>
      <i/>
      <sz val="10"/>
      <name val="Calibri"/>
      <family val="2"/>
      <scheme val="minor"/>
    </font>
    <font>
      <sz val="10"/>
      <color theme="0"/>
      <name val="Calibri"/>
      <family val="2"/>
      <scheme val="minor"/>
    </font>
    <font>
      <b/>
      <sz val="9"/>
      <color indexed="81"/>
      <name val="Tahoma"/>
      <family val="2"/>
    </font>
    <font>
      <b/>
      <sz val="11"/>
      <color theme="0"/>
      <name val="Calibri"/>
      <family val="2"/>
      <scheme val="minor"/>
    </font>
    <font>
      <b/>
      <sz val="10"/>
      <color theme="0"/>
      <name val="Calibri"/>
      <family val="2"/>
      <scheme val="minor"/>
    </font>
    <font>
      <b/>
      <sz val="8"/>
      <color theme="0"/>
      <name val="Arial"/>
      <family val="2"/>
    </font>
    <font>
      <sz val="8"/>
      <color theme="0"/>
      <name val="Arial"/>
      <family val="2"/>
    </font>
    <font>
      <sz val="11"/>
      <color theme="0"/>
      <name val="Calibri"/>
      <family val="2"/>
      <scheme val="minor"/>
    </font>
    <font>
      <sz val="8"/>
      <color theme="1"/>
      <name val="Arial"/>
      <family val="2"/>
    </font>
    <font>
      <sz val="11"/>
      <color rgb="FF000000"/>
      <name val="Calibri"/>
      <family val="2"/>
      <scheme val="minor"/>
    </font>
    <font>
      <b/>
      <sz val="10"/>
      <color theme="1"/>
      <name val="Calibri"/>
      <family val="2"/>
      <scheme val="minor"/>
    </font>
    <font>
      <b/>
      <sz val="18"/>
      <color theme="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1" tint="4.9989318521683403E-2"/>
        <bgColor indexed="64"/>
      </patternFill>
    </fill>
    <fill>
      <patternFill patternType="solid">
        <fgColor theme="1"/>
        <bgColor indexed="64"/>
      </patternFill>
    </fill>
  </fills>
  <borders count="3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bottom style="thin">
        <color theme="0" tint="-0.14996795556505021"/>
      </bottom>
      <diagonal/>
    </border>
    <border>
      <left style="thin">
        <color theme="0" tint="-0.14996795556505021"/>
      </left>
      <right/>
      <top style="thin">
        <color theme="0" tint="-0.24994659260841701"/>
      </top>
      <bottom style="thin">
        <color theme="0" tint="-0.14996795556505021"/>
      </bottom>
      <diagonal/>
    </border>
    <border>
      <left/>
      <right/>
      <top style="thin">
        <color theme="0" tint="-0.24994659260841701"/>
      </top>
      <bottom style="thin">
        <color theme="0" tint="-0.14996795556505021"/>
      </bottom>
      <diagonal/>
    </border>
    <border>
      <left/>
      <right style="thin">
        <color theme="0" tint="-0.14996795556505021"/>
      </right>
      <top style="thin">
        <color theme="0" tint="-0.24994659260841701"/>
      </top>
      <bottom style="thin">
        <color theme="0" tint="-0.1499679555650502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
      <left/>
      <right style="thin">
        <color theme="0" tint="-0.14996795556505021"/>
      </right>
      <top style="thin">
        <color theme="0" tint="-0.14996795556505021"/>
      </top>
      <bottom style="thin">
        <color theme="0" tint="-0.24994659260841701"/>
      </bottom>
      <diagonal/>
    </border>
    <border>
      <left/>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24994659260841701"/>
      </left>
      <right style="thin">
        <color theme="0" tint="-0.24994659260841701"/>
      </right>
      <top style="thin">
        <color theme="0" tint="-0.24994659260841701"/>
      </top>
      <bottom/>
      <diagonal/>
    </border>
    <border>
      <left style="thin">
        <color theme="0" tint="-0.14996795556505021"/>
      </left>
      <right style="thin">
        <color theme="0" tint="-0.24994659260841701"/>
      </right>
      <top style="thin">
        <color theme="0" tint="-0.14996795556505021"/>
      </top>
      <bottom style="thin">
        <color theme="0" tint="-0.14996795556505021"/>
      </bottom>
      <diagonal/>
    </border>
    <border>
      <left style="thin">
        <color theme="0" tint="-0.24994659260841701"/>
      </left>
      <right style="thin">
        <color theme="0" tint="-0.14996795556505021"/>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style="thin">
        <color theme="0" tint="-0.14993743705557422"/>
      </right>
      <top style="thin">
        <color theme="0" tint="-0.14996795556505021"/>
      </top>
      <bottom/>
      <diagonal/>
    </border>
    <border>
      <left style="thin">
        <color theme="0" tint="-0.14996795556505021"/>
      </left>
      <right style="thin">
        <color theme="0" tint="-0.14993743705557422"/>
      </right>
      <top/>
      <bottom/>
      <diagonal/>
    </border>
    <border>
      <left style="thin">
        <color theme="0" tint="-0.14996795556505021"/>
      </left>
      <right style="thin">
        <color theme="0" tint="-0.14993743705557422"/>
      </right>
      <top/>
      <bottom style="thin">
        <color theme="0" tint="-0.14996795556505021"/>
      </bottom>
      <diagonal/>
    </border>
    <border>
      <left style="thin">
        <color theme="0" tint="-0.14993743705557422"/>
      </left>
      <right style="thin">
        <color theme="0" tint="-0.14990691854609822"/>
      </right>
      <top style="thin">
        <color theme="0" tint="-0.14996795556505021"/>
      </top>
      <bottom/>
      <diagonal/>
    </border>
    <border>
      <left style="thin">
        <color theme="0" tint="-0.14993743705557422"/>
      </left>
      <right style="thin">
        <color theme="0" tint="-0.14990691854609822"/>
      </right>
      <top/>
      <bottom/>
      <diagonal/>
    </border>
    <border>
      <left style="thin">
        <color theme="0" tint="-0.14993743705557422"/>
      </left>
      <right style="thin">
        <color theme="0" tint="-0.14990691854609822"/>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tint="-0.14996795556505021"/>
      </right>
      <top style="thin">
        <color theme="0" tint="-0.14996795556505021"/>
      </top>
      <bottom style="thin">
        <color theme="0" tint="-0.14996795556505021"/>
      </bottom>
      <diagonal/>
    </border>
    <border>
      <left/>
      <right style="thin">
        <color theme="0" tint="-0.24994659260841701"/>
      </right>
      <top/>
      <bottom/>
      <diagonal/>
    </border>
    <border>
      <left style="thin">
        <color theme="0" tint="-0.24994659260841701"/>
      </left>
      <right/>
      <top/>
      <bottom/>
      <diagonal/>
    </border>
  </borders>
  <cellStyleXfs count="7">
    <xf numFmtId="164" fontId="0" fillId="0" borderId="0"/>
    <xf numFmtId="44" fontId="1" fillId="0" borderId="0" applyFont="0" applyFill="0" applyBorder="0" applyAlignment="0" applyProtection="0"/>
    <xf numFmtId="9" fontId="1" fillId="0" borderId="0" applyFont="0" applyFill="0" applyBorder="0" applyAlignment="0" applyProtection="0"/>
    <xf numFmtId="164" fontId="8" fillId="0" borderId="0"/>
    <xf numFmtId="164" fontId="1" fillId="0" borderId="0" applyFont="0" applyFill="0" applyBorder="0" applyAlignment="0" applyProtection="0"/>
    <xf numFmtId="43" fontId="1" fillId="0" borderId="0" applyFont="0" applyFill="0" applyBorder="0" applyAlignment="0" applyProtection="0"/>
    <xf numFmtId="0" fontId="8" fillId="0" borderId="0"/>
  </cellStyleXfs>
  <cellXfs count="174">
    <xf numFmtId="164" fontId="0" fillId="0" borderId="0" xfId="0"/>
    <xf numFmtId="164" fontId="0" fillId="0" borderId="0" xfId="0" applyAlignment="1">
      <alignment horizontal="center"/>
    </xf>
    <xf numFmtId="164" fontId="0" fillId="0" borderId="0" xfId="0" applyFill="1" applyAlignment="1">
      <alignment horizontal="center"/>
    </xf>
    <xf numFmtId="164" fontId="0" fillId="0" borderId="0" xfId="0" applyFill="1"/>
    <xf numFmtId="164" fontId="2" fillId="0" borderId="0" xfId="0" applyFont="1"/>
    <xf numFmtId="17" fontId="5" fillId="0" borderId="1" xfId="0" applyNumberFormat="1" applyFont="1" applyFill="1" applyBorder="1" applyAlignment="1">
      <alignment horizontal="left" wrapText="1"/>
    </xf>
    <xf numFmtId="14" fontId="7" fillId="0" borderId="0" xfId="0" applyNumberFormat="1" applyFont="1" applyAlignment="1">
      <alignment horizontal="left"/>
    </xf>
    <xf numFmtId="164" fontId="7" fillId="0" borderId="0" xfId="0" applyNumberFormat="1" applyFont="1"/>
    <xf numFmtId="164" fontId="0" fillId="0" borderId="0" xfId="0" applyFill="1" applyProtection="1">
      <protection hidden="1"/>
    </xf>
    <xf numFmtId="164" fontId="3" fillId="2" borderId="2" xfId="0" applyFont="1" applyFill="1" applyBorder="1" applyAlignment="1"/>
    <xf numFmtId="164" fontId="3" fillId="2" borderId="3" xfId="0" applyFont="1" applyFill="1" applyBorder="1" applyAlignment="1"/>
    <xf numFmtId="0" fontId="10" fillId="0" borderId="4" xfId="0" applyNumberFormat="1" applyFont="1" applyFill="1" applyBorder="1" applyAlignment="1">
      <alignment horizontal="right" wrapText="1"/>
    </xf>
    <xf numFmtId="0" fontId="11" fillId="0" borderId="4" xfId="0" applyNumberFormat="1" applyFont="1" applyFill="1" applyBorder="1" applyAlignment="1">
      <alignment horizontal="left" wrapText="1"/>
    </xf>
    <xf numFmtId="0" fontId="10" fillId="0" borderId="4" xfId="0" applyNumberFormat="1" applyFont="1" applyFill="1" applyBorder="1" applyAlignment="1">
      <alignment horizontal="left" wrapText="1" indent="1"/>
    </xf>
    <xf numFmtId="1" fontId="10" fillId="0" borderId="4" xfId="0" applyNumberFormat="1" applyFont="1" applyBorder="1" applyAlignment="1">
      <alignment horizontal="center"/>
    </xf>
    <xf numFmtId="165" fontId="10" fillId="0" borderId="4" xfId="0" applyNumberFormat="1" applyFont="1" applyBorder="1" applyAlignment="1">
      <alignment wrapText="1"/>
    </xf>
    <xf numFmtId="0" fontId="10" fillId="0" borderId="4" xfId="0" applyNumberFormat="1" applyFont="1" applyBorder="1"/>
    <xf numFmtId="164" fontId="7" fillId="0" borderId="0" xfId="0" applyFont="1"/>
    <xf numFmtId="0" fontId="10" fillId="3" borderId="4" xfId="0" applyNumberFormat="1" applyFont="1" applyFill="1" applyBorder="1" applyAlignment="1">
      <alignment horizontal="center"/>
    </xf>
    <xf numFmtId="0" fontId="10" fillId="3" borderId="4" xfId="0" applyNumberFormat="1" applyFont="1" applyFill="1" applyBorder="1"/>
    <xf numFmtId="17" fontId="5" fillId="3" borderId="1" xfId="0" applyNumberFormat="1" applyFont="1" applyFill="1" applyBorder="1" applyAlignment="1">
      <alignment horizontal="left" wrapText="1"/>
    </xf>
    <xf numFmtId="17" fontId="5" fillId="3" borderId="1" xfId="0" applyNumberFormat="1" applyFont="1" applyFill="1" applyBorder="1" applyAlignment="1">
      <alignment horizontal="right" wrapText="1"/>
    </xf>
    <xf numFmtId="17" fontId="5" fillId="2" borderId="1" xfId="0" applyNumberFormat="1" applyFont="1" applyFill="1" applyBorder="1" applyAlignment="1">
      <alignment horizontal="left" wrapText="1"/>
    </xf>
    <xf numFmtId="17" fontId="5" fillId="2" borderId="1" xfId="0" applyNumberFormat="1" applyFont="1" applyFill="1" applyBorder="1" applyAlignment="1">
      <alignment horizontal="right" wrapText="1"/>
    </xf>
    <xf numFmtId="166" fontId="10" fillId="2" borderId="4" xfId="2" applyNumberFormat="1" applyFont="1" applyFill="1" applyBorder="1" applyAlignment="1">
      <alignment horizontal="right" wrapText="1"/>
    </xf>
    <xf numFmtId="167" fontId="10" fillId="2" borderId="4" xfId="2" applyNumberFormat="1" applyFont="1" applyFill="1" applyBorder="1" applyAlignment="1">
      <alignment horizontal="right" wrapText="1"/>
    </xf>
    <xf numFmtId="44" fontId="5" fillId="3" borderId="15" xfId="1" applyFont="1" applyFill="1" applyBorder="1" applyAlignment="1">
      <alignment horizontal="center" wrapText="1"/>
    </xf>
    <xf numFmtId="167" fontId="5" fillId="3" borderId="15" xfId="0" applyNumberFormat="1" applyFont="1" applyFill="1" applyBorder="1" applyAlignment="1">
      <alignment horizontal="center" wrapText="1"/>
    </xf>
    <xf numFmtId="167" fontId="5" fillId="2" borderId="15" xfId="0" applyNumberFormat="1" applyFont="1" applyFill="1" applyBorder="1" applyAlignment="1">
      <alignment horizontal="center" wrapText="1"/>
    </xf>
    <xf numFmtId="9" fontId="5" fillId="3" borderId="1" xfId="2" applyFont="1" applyFill="1" applyBorder="1" applyAlignment="1">
      <alignment horizontal="center" wrapText="1"/>
    </xf>
    <xf numFmtId="9" fontId="5" fillId="2" borderId="1" xfId="2" applyFont="1" applyFill="1" applyBorder="1" applyAlignment="1">
      <alignment horizontal="center" wrapText="1"/>
    </xf>
    <xf numFmtId="44" fontId="5" fillId="0" borderId="1" xfId="1" applyFont="1" applyFill="1" applyBorder="1" applyAlignment="1">
      <alignment horizontal="center" wrapText="1"/>
    </xf>
    <xf numFmtId="0" fontId="5" fillId="0" borderId="1" xfId="2" applyNumberFormat="1" applyFont="1" applyFill="1" applyBorder="1" applyAlignment="1">
      <alignment horizontal="center" wrapText="1"/>
    </xf>
    <xf numFmtId="43" fontId="0" fillId="0" borderId="0" xfId="5" applyFont="1" applyFill="1" applyAlignment="1">
      <alignment horizontal="center"/>
    </xf>
    <xf numFmtId="0" fontId="10" fillId="0" borderId="9" xfId="0" applyNumberFormat="1" applyFont="1" applyFill="1" applyBorder="1" applyAlignment="1">
      <alignment horizontal="center" wrapText="1"/>
    </xf>
    <xf numFmtId="0" fontId="10" fillId="5" borderId="19" xfId="0" applyNumberFormat="1" applyFont="1" applyFill="1" applyBorder="1" applyAlignment="1">
      <alignment horizontal="right" wrapText="1"/>
    </xf>
    <xf numFmtId="2" fontId="10" fillId="5" borderId="20" xfId="0" applyNumberFormat="1" applyFont="1" applyFill="1" applyBorder="1" applyAlignment="1">
      <alignment horizontal="right" wrapText="1"/>
    </xf>
    <xf numFmtId="10" fontId="10" fillId="2" borderId="4" xfId="2" applyNumberFormat="1" applyFont="1" applyFill="1" applyBorder="1" applyAlignment="1">
      <alignment horizontal="right" wrapText="1"/>
    </xf>
    <xf numFmtId="164" fontId="7" fillId="0" borderId="0" xfId="0" applyFont="1" applyAlignment="1">
      <alignment horizontal="center"/>
    </xf>
    <xf numFmtId="164" fontId="7" fillId="0" borderId="0" xfId="0" applyFont="1" applyFill="1" applyAlignment="1">
      <alignment horizontal="center"/>
    </xf>
    <xf numFmtId="164" fontId="7" fillId="0" borderId="0" xfId="0" applyFont="1" applyFill="1"/>
    <xf numFmtId="164" fontId="7" fillId="0" borderId="0" xfId="0" applyFont="1" applyFill="1" applyProtection="1">
      <protection hidden="1"/>
    </xf>
    <xf numFmtId="0" fontId="13" fillId="0" borderId="0" xfId="0" applyNumberFormat="1" applyFont="1" applyFill="1" applyBorder="1" applyAlignment="1">
      <alignment horizontal="left"/>
    </xf>
    <xf numFmtId="0" fontId="10" fillId="0" borderId="0" xfId="0" applyNumberFormat="1" applyFont="1"/>
    <xf numFmtId="2" fontId="0" fillId="0" borderId="0" xfId="0" applyNumberFormat="1"/>
    <xf numFmtId="167" fontId="5" fillId="2" borderId="15" xfId="0" applyNumberFormat="1" applyFont="1" applyFill="1" applyBorder="1" applyAlignment="1">
      <alignment horizontal="center" wrapText="1"/>
    </xf>
    <xf numFmtId="0" fontId="10" fillId="0" borderId="0" xfId="6" applyFont="1"/>
    <xf numFmtId="0" fontId="10" fillId="0" borderId="0" xfId="6" applyFont="1" applyFill="1" applyBorder="1" applyAlignment="1">
      <alignment horizontal="center"/>
    </xf>
    <xf numFmtId="0" fontId="10" fillId="0" borderId="0" xfId="6" applyFont="1" applyFill="1" applyBorder="1"/>
    <xf numFmtId="0" fontId="11" fillId="0" borderId="0" xfId="6" applyFont="1" applyFill="1" applyBorder="1"/>
    <xf numFmtId="0" fontId="10" fillId="6" borderId="0" xfId="6" applyFont="1" applyFill="1" applyBorder="1" applyAlignment="1">
      <alignment horizontal="center"/>
    </xf>
    <xf numFmtId="0" fontId="10" fillId="6" borderId="0" xfId="6" applyFont="1" applyFill="1" applyBorder="1"/>
    <xf numFmtId="0" fontId="10" fillId="3" borderId="14" xfId="0" applyNumberFormat="1" applyFont="1" applyFill="1" applyBorder="1"/>
    <xf numFmtId="164" fontId="0" fillId="0" borderId="0" xfId="0" applyBorder="1"/>
    <xf numFmtId="17" fontId="5" fillId="7" borderId="1" xfId="0" applyNumberFormat="1" applyFont="1" applyFill="1" applyBorder="1" applyAlignment="1">
      <alignment horizontal="left" wrapText="1"/>
    </xf>
    <xf numFmtId="17" fontId="5" fillId="7" borderId="1" xfId="0" applyNumberFormat="1" applyFont="1" applyFill="1" applyBorder="1" applyAlignment="1">
      <alignment horizontal="right" wrapText="1"/>
    </xf>
    <xf numFmtId="2" fontId="0" fillId="0" borderId="0" xfId="2" applyNumberFormat="1" applyFont="1" applyFill="1"/>
    <xf numFmtId="2" fontId="0" fillId="0" borderId="0" xfId="2" applyNumberFormat="1" applyFont="1" applyFill="1" applyAlignment="1">
      <alignment horizontal="center"/>
    </xf>
    <xf numFmtId="2" fontId="0" fillId="0" borderId="0" xfId="2" applyNumberFormat="1" applyFont="1" applyFill="1" applyProtection="1">
      <protection hidden="1"/>
    </xf>
    <xf numFmtId="2" fontId="0" fillId="0" borderId="0" xfId="2" applyNumberFormat="1" applyFont="1"/>
    <xf numFmtId="2" fontId="0" fillId="0" borderId="0" xfId="1" applyNumberFormat="1" applyFont="1"/>
    <xf numFmtId="44" fontId="20" fillId="0" borderId="0" xfId="1" applyFont="1"/>
    <xf numFmtId="164" fontId="20" fillId="0" borderId="0" xfId="0" applyFont="1"/>
    <xf numFmtId="164" fontId="16" fillId="0" borderId="0" xfId="0" applyFont="1"/>
    <xf numFmtId="164" fontId="20" fillId="0" borderId="0" xfId="0" applyFont="1" applyFill="1"/>
    <xf numFmtId="44" fontId="20" fillId="0" borderId="0" xfId="1" applyFont="1" applyFill="1"/>
    <xf numFmtId="2" fontId="21" fillId="0" borderId="0" xfId="0" applyNumberFormat="1" applyFont="1" applyFill="1"/>
    <xf numFmtId="164" fontId="21" fillId="0" borderId="0" xfId="0" applyFont="1" applyFill="1"/>
    <xf numFmtId="2" fontId="21" fillId="0" borderId="0" xfId="2" applyNumberFormat="1" applyFont="1" applyFill="1" applyProtection="1">
      <protection hidden="1"/>
    </xf>
    <xf numFmtId="1" fontId="10" fillId="0" borderId="9" xfId="0" applyNumberFormat="1" applyFont="1" applyFill="1" applyBorder="1" applyAlignment="1">
      <alignment horizontal="center" wrapText="1"/>
    </xf>
    <xf numFmtId="164" fontId="22" fillId="0" borderId="0" xfId="0" applyFont="1" applyAlignment="1">
      <alignment horizontal="right"/>
    </xf>
    <xf numFmtId="9" fontId="5" fillId="0" borderId="15" xfId="2" applyNumberFormat="1" applyFont="1" applyFill="1" applyBorder="1" applyAlignment="1">
      <alignment horizontal="center" wrapText="1"/>
    </xf>
    <xf numFmtId="9" fontId="5" fillId="0" borderId="16" xfId="2" applyNumberFormat="1" applyFont="1" applyFill="1" applyBorder="1" applyAlignment="1">
      <alignment horizontal="center" wrapText="1"/>
    </xf>
    <xf numFmtId="9" fontId="5" fillId="0" borderId="17" xfId="2" applyNumberFormat="1" applyFont="1" applyFill="1" applyBorder="1" applyAlignment="1">
      <alignment horizontal="center" wrapText="1"/>
    </xf>
    <xf numFmtId="9" fontId="5" fillId="0" borderId="21" xfId="2" applyNumberFormat="1" applyFont="1" applyFill="1" applyBorder="1" applyAlignment="1">
      <alignment horizontal="center" wrapText="1"/>
    </xf>
    <xf numFmtId="9" fontId="5" fillId="0" borderId="0" xfId="2" applyNumberFormat="1" applyFont="1" applyFill="1" applyBorder="1" applyAlignment="1">
      <alignment horizontal="center" wrapText="1"/>
    </xf>
    <xf numFmtId="9" fontId="5" fillId="0" borderId="22" xfId="2" applyNumberFormat="1" applyFont="1" applyFill="1" applyBorder="1" applyAlignment="1">
      <alignment horizontal="center" wrapText="1"/>
    </xf>
    <xf numFmtId="164" fontId="3" fillId="6" borderId="0" xfId="0" applyFont="1" applyFill="1" applyBorder="1" applyAlignment="1"/>
    <xf numFmtId="164" fontId="18" fillId="6" borderId="0" xfId="0" applyFont="1" applyFill="1" applyBorder="1" applyAlignment="1">
      <alignment horizontal="center" vertical="center" wrapText="1"/>
    </xf>
    <xf numFmtId="164" fontId="0" fillId="6" borderId="0" xfId="0" applyFill="1" applyBorder="1"/>
    <xf numFmtId="169" fontId="5" fillId="3" borderId="15" xfId="1" applyNumberFormat="1" applyFont="1" applyFill="1" applyBorder="1" applyAlignment="1">
      <alignment horizontal="center" wrapText="1"/>
    </xf>
    <xf numFmtId="169" fontId="5" fillId="2" borderId="15" xfId="1" applyNumberFormat="1" applyFont="1" applyFill="1" applyBorder="1" applyAlignment="1">
      <alignment horizontal="center" wrapText="1"/>
    </xf>
    <xf numFmtId="170" fontId="5" fillId="0" borderId="15" xfId="1" applyNumberFormat="1" applyFont="1" applyFill="1" applyBorder="1" applyAlignment="1">
      <alignment horizontal="center" wrapText="1"/>
    </xf>
    <xf numFmtId="2" fontId="0" fillId="6" borderId="0" xfId="0" applyNumberFormat="1" applyFill="1"/>
    <xf numFmtId="164" fontId="0" fillId="6" borderId="0" xfId="0" applyFill="1"/>
    <xf numFmtId="2" fontId="20" fillId="6" borderId="0" xfId="0" applyNumberFormat="1" applyFont="1" applyFill="1"/>
    <xf numFmtId="2" fontId="20" fillId="6" borderId="0" xfId="0" applyNumberFormat="1" applyFont="1" applyFill="1" applyProtection="1">
      <protection hidden="1"/>
    </xf>
    <xf numFmtId="164" fontId="0" fillId="0" borderId="31" xfId="0" applyFont="1" applyBorder="1" applyAlignment="1">
      <alignment horizontal="center"/>
    </xf>
    <xf numFmtId="9" fontId="5" fillId="0" borderId="16" xfId="2" applyNumberFormat="1" applyFont="1" applyFill="1" applyBorder="1" applyAlignment="1">
      <alignment horizontal="center" wrapText="1"/>
    </xf>
    <xf numFmtId="0" fontId="10" fillId="6" borderId="32" xfId="6" applyNumberFormat="1" applyFont="1" applyFill="1" applyBorder="1" applyAlignment="1"/>
    <xf numFmtId="164" fontId="0" fillId="0" borderId="0" xfId="0" applyAlignment="1">
      <alignment horizontal="right"/>
    </xf>
    <xf numFmtId="14" fontId="7" fillId="0" borderId="0" xfId="0" applyNumberFormat="1" applyFont="1"/>
    <xf numFmtId="171" fontId="10" fillId="0" borderId="9" xfId="0" applyNumberFormat="1" applyFont="1" applyFill="1" applyBorder="1" applyAlignment="1">
      <alignment horizontal="right"/>
    </xf>
    <xf numFmtId="10" fontId="5" fillId="0" borderId="17" xfId="2" applyNumberFormat="1" applyFont="1" applyFill="1" applyBorder="1" applyAlignment="1">
      <alignment horizontal="center" wrapText="1"/>
    </xf>
    <xf numFmtId="10" fontId="5" fillId="0" borderId="15" xfId="2" applyNumberFormat="1" applyFont="1" applyFill="1" applyBorder="1" applyAlignment="1">
      <alignment horizontal="center" wrapText="1"/>
    </xf>
    <xf numFmtId="10" fontId="5" fillId="0" borderId="16" xfId="2" applyNumberFormat="1" applyFont="1" applyFill="1" applyBorder="1" applyAlignment="1">
      <alignment horizontal="center" wrapText="1"/>
    </xf>
    <xf numFmtId="10" fontId="5" fillId="0" borderId="26" xfId="2" applyNumberFormat="1" applyFont="1" applyFill="1" applyBorder="1" applyAlignment="1">
      <alignment horizontal="center" wrapText="1"/>
    </xf>
    <xf numFmtId="10" fontId="5" fillId="0" borderId="27" xfId="2" applyNumberFormat="1" applyFont="1" applyFill="1" applyBorder="1" applyAlignment="1">
      <alignment horizontal="center" wrapText="1"/>
    </xf>
    <xf numFmtId="10" fontId="5" fillId="0" borderId="28" xfId="2" applyNumberFormat="1" applyFont="1" applyFill="1" applyBorder="1" applyAlignment="1">
      <alignment horizontal="center" wrapText="1"/>
    </xf>
    <xf numFmtId="164" fontId="18" fillId="8" borderId="3" xfId="0" applyFont="1" applyFill="1" applyBorder="1" applyAlignment="1">
      <alignment horizontal="left" vertical="center" wrapText="1"/>
    </xf>
    <xf numFmtId="164" fontId="18" fillId="8" borderId="3" xfId="0" applyFont="1" applyFill="1" applyBorder="1" applyAlignment="1">
      <alignment horizontal="center" vertical="center" wrapText="1"/>
    </xf>
    <xf numFmtId="9" fontId="19" fillId="8" borderId="1" xfId="2" applyNumberFormat="1" applyFont="1" applyFill="1" applyBorder="1" applyAlignment="1">
      <alignment horizontal="center" wrapText="1"/>
    </xf>
    <xf numFmtId="167" fontId="19" fillId="8" borderId="1" xfId="2" applyNumberFormat="1" applyFont="1" applyFill="1" applyBorder="1" applyAlignment="1">
      <alignment horizontal="center" wrapText="1"/>
    </xf>
    <xf numFmtId="44" fontId="19" fillId="8" borderId="1" xfId="1" applyFont="1" applyFill="1" applyBorder="1" applyAlignment="1">
      <alignment horizontal="center" wrapText="1"/>
    </xf>
    <xf numFmtId="169" fontId="19" fillId="8" borderId="1" xfId="1" applyNumberFormat="1" applyFont="1" applyFill="1" applyBorder="1" applyAlignment="1">
      <alignment horizontal="center" wrapText="1"/>
    </xf>
    <xf numFmtId="164" fontId="4" fillId="2" borderId="3" xfId="0" applyFont="1" applyFill="1" applyBorder="1" applyAlignment="1">
      <alignment horizontal="left" vertical="center" wrapText="1"/>
    </xf>
    <xf numFmtId="164" fontId="4" fillId="2" borderId="3" xfId="0" applyFont="1" applyFill="1" applyBorder="1" applyAlignment="1">
      <alignment horizontal="center" vertical="center" wrapText="1"/>
    </xf>
    <xf numFmtId="164" fontId="4" fillId="2" borderId="21" xfId="0" applyFont="1" applyFill="1" applyBorder="1" applyAlignment="1">
      <alignment horizontal="center" vertical="center" wrapText="1"/>
    </xf>
    <xf numFmtId="164" fontId="18" fillId="9" borderId="3" xfId="0" applyFont="1" applyFill="1" applyBorder="1" applyAlignment="1">
      <alignment horizontal="left" vertical="center" wrapText="1"/>
    </xf>
    <xf numFmtId="9" fontId="19" fillId="9" borderId="1" xfId="2" applyNumberFormat="1" applyFont="1" applyFill="1" applyBorder="1" applyAlignment="1">
      <alignment horizontal="center" wrapText="1"/>
    </xf>
    <xf numFmtId="167" fontId="19" fillId="9" borderId="1" xfId="2" applyNumberFormat="1" applyFont="1" applyFill="1" applyBorder="1" applyAlignment="1">
      <alignment horizontal="center" wrapText="1"/>
    </xf>
    <xf numFmtId="44" fontId="19" fillId="9" borderId="1" xfId="1" applyFont="1" applyFill="1" applyBorder="1" applyAlignment="1">
      <alignment horizontal="center" wrapText="1"/>
    </xf>
    <xf numFmtId="164" fontId="24" fillId="9" borderId="3" xfId="0" applyFont="1" applyFill="1" applyBorder="1" applyAlignment="1">
      <alignment horizontal="left" vertical="center" wrapText="1"/>
    </xf>
    <xf numFmtId="44" fontId="24" fillId="9" borderId="3" xfId="1" applyFont="1" applyFill="1" applyBorder="1" applyAlignment="1">
      <alignment horizontal="left" vertical="center" wrapText="1"/>
    </xf>
    <xf numFmtId="169" fontId="24" fillId="9" borderId="3" xfId="1" applyNumberFormat="1" applyFont="1" applyFill="1" applyBorder="1" applyAlignment="1">
      <alignment horizontal="right" vertical="center" wrapText="1"/>
    </xf>
    <xf numFmtId="164" fontId="9" fillId="6" borderId="0" xfId="0" applyNumberFormat="1" applyFont="1" applyFill="1" applyBorder="1" applyAlignment="1"/>
    <xf numFmtId="164" fontId="18" fillId="9" borderId="3" xfId="0" applyFont="1" applyFill="1" applyBorder="1" applyAlignment="1">
      <alignment horizontal="center" vertical="center" wrapText="1"/>
    </xf>
    <xf numFmtId="164" fontId="16" fillId="9" borderId="9" xfId="0" applyFont="1" applyFill="1" applyBorder="1" applyAlignment="1">
      <alignment vertical="center" wrapText="1"/>
    </xf>
    <xf numFmtId="164" fontId="16" fillId="9" borderId="10" xfId="0" applyFont="1" applyFill="1" applyBorder="1" applyAlignment="1">
      <alignment vertical="center" wrapText="1"/>
    </xf>
    <xf numFmtId="164" fontId="17" fillId="9" borderId="4" xfId="0" applyFont="1" applyFill="1" applyBorder="1" applyAlignment="1">
      <alignment horizontal="right" vertical="center" wrapText="1"/>
    </xf>
    <xf numFmtId="164" fontId="17" fillId="9" borderId="4" xfId="0" applyFont="1" applyFill="1" applyBorder="1" applyAlignment="1">
      <alignment horizontal="center" vertical="center" wrapText="1"/>
    </xf>
    <xf numFmtId="164" fontId="17" fillId="9" borderId="18" xfId="0" applyFont="1" applyFill="1" applyBorder="1" applyAlignment="1">
      <alignment horizontal="right" vertical="center" wrapText="1"/>
    </xf>
    <xf numFmtId="2" fontId="17" fillId="9" borderId="5" xfId="0" applyNumberFormat="1" applyFont="1" applyFill="1" applyBorder="1" applyAlignment="1">
      <alignment horizontal="right" vertical="center" wrapText="1"/>
    </xf>
    <xf numFmtId="2" fontId="14" fillId="9" borderId="4" xfId="0" applyNumberFormat="1" applyFont="1" applyFill="1" applyBorder="1" applyAlignment="1">
      <alignment horizontal="center" vertical="center" wrapText="1"/>
    </xf>
    <xf numFmtId="168" fontId="17" fillId="9" borderId="4" xfId="0" applyNumberFormat="1" applyFont="1" applyFill="1" applyBorder="1" applyAlignment="1">
      <alignment horizontal="center" vertical="center" wrapText="1"/>
    </xf>
    <xf numFmtId="0" fontId="17" fillId="9" borderId="0" xfId="6" applyFont="1" applyFill="1" applyBorder="1"/>
    <xf numFmtId="0" fontId="14" fillId="9" borderId="0" xfId="6" applyFont="1" applyFill="1"/>
    <xf numFmtId="0" fontId="17" fillId="9" borderId="0" xfId="6" applyFont="1" applyFill="1"/>
    <xf numFmtId="0" fontId="17" fillId="9" borderId="0" xfId="6" applyFont="1" applyFill="1" applyBorder="1" applyAlignment="1">
      <alignment horizontal="center"/>
    </xf>
    <xf numFmtId="0" fontId="17" fillId="9" borderId="0" xfId="6" applyFont="1" applyFill="1" applyBorder="1" applyAlignment="1">
      <alignment horizontal="left"/>
    </xf>
    <xf numFmtId="0" fontId="17" fillId="9" borderId="0" xfId="6" applyFont="1" applyFill="1" applyBorder="1" applyAlignment="1">
      <alignment horizontal="center" wrapText="1"/>
    </xf>
    <xf numFmtId="0" fontId="17" fillId="9" borderId="0" xfId="6" applyFont="1" applyFill="1" applyAlignment="1">
      <alignment vertical="center"/>
    </xf>
    <xf numFmtId="0" fontId="10" fillId="9" borderId="0" xfId="6" applyFont="1" applyFill="1"/>
    <xf numFmtId="164" fontId="17" fillId="9" borderId="9" xfId="0" applyFont="1" applyFill="1" applyBorder="1" applyAlignment="1">
      <alignment horizontal="center" vertical="center" wrapText="1"/>
    </xf>
    <xf numFmtId="164" fontId="17" fillId="9" borderId="9" xfId="0" applyFont="1" applyFill="1" applyBorder="1" applyAlignment="1">
      <alignment horizontal="right" vertical="center"/>
    </xf>
    <xf numFmtId="164" fontId="17" fillId="9" borderId="14" xfId="0" applyFont="1" applyFill="1" applyBorder="1" applyAlignment="1">
      <alignment horizontal="right" vertical="center"/>
    </xf>
    <xf numFmtId="164" fontId="17" fillId="9" borderId="10" xfId="0" applyFont="1" applyFill="1" applyBorder="1" applyAlignment="1">
      <alignment horizontal="right" vertical="center"/>
    </xf>
    <xf numFmtId="164" fontId="11" fillId="4" borderId="11" xfId="0" applyFont="1" applyFill="1" applyBorder="1" applyAlignment="1">
      <alignment horizontal="center"/>
    </xf>
    <xf numFmtId="164" fontId="11" fillId="4" borderId="12" xfId="0" applyFont="1" applyFill="1" applyBorder="1" applyAlignment="1">
      <alignment horizontal="center"/>
    </xf>
    <xf numFmtId="164" fontId="11" fillId="4" borderId="13" xfId="0" applyFont="1" applyFill="1" applyBorder="1" applyAlignment="1">
      <alignment horizontal="center"/>
    </xf>
    <xf numFmtId="164" fontId="14" fillId="9" borderId="9" xfId="0" applyFont="1" applyFill="1" applyBorder="1" applyAlignment="1">
      <alignment horizontal="right" vertical="center"/>
    </xf>
    <xf numFmtId="164" fontId="14" fillId="9" borderId="14" xfId="0" applyFont="1" applyFill="1" applyBorder="1" applyAlignment="1">
      <alignment horizontal="right" vertical="center"/>
    </xf>
    <xf numFmtId="164" fontId="14" fillId="9" borderId="10" xfId="0" applyFont="1" applyFill="1" applyBorder="1" applyAlignment="1">
      <alignment horizontal="right" vertical="center"/>
    </xf>
    <xf numFmtId="164" fontId="17" fillId="9" borderId="6" xfId="0" applyFont="1" applyFill="1" applyBorder="1" applyAlignment="1">
      <alignment horizontal="right" vertical="center" wrapText="1"/>
    </xf>
    <xf numFmtId="164" fontId="17" fillId="9" borderId="7" xfId="0" applyFont="1" applyFill="1" applyBorder="1" applyAlignment="1">
      <alignment horizontal="right" vertical="center" wrapText="1"/>
    </xf>
    <xf numFmtId="164" fontId="17" fillId="9" borderId="8" xfId="0" applyFont="1" applyFill="1" applyBorder="1" applyAlignment="1">
      <alignment horizontal="right" vertical="center" wrapText="1"/>
    </xf>
    <xf numFmtId="164" fontId="17" fillId="9" borderId="9" xfId="0" applyFont="1" applyFill="1" applyBorder="1" applyAlignment="1">
      <alignment horizontal="center" vertical="center" wrapText="1"/>
    </xf>
    <xf numFmtId="164" fontId="17" fillId="9" borderId="10" xfId="0" applyFont="1" applyFill="1" applyBorder="1" applyAlignment="1">
      <alignment horizontal="center" vertical="center" wrapText="1"/>
    </xf>
    <xf numFmtId="164" fontId="18" fillId="6" borderId="0" xfId="0" applyFont="1" applyFill="1" applyBorder="1" applyAlignment="1">
      <alignment horizontal="center" vertical="center" wrapText="1"/>
    </xf>
    <xf numFmtId="10" fontId="5" fillId="0" borderId="15" xfId="2" applyNumberFormat="1" applyFont="1" applyFill="1" applyBorder="1" applyAlignment="1">
      <alignment horizontal="center" wrapText="1"/>
    </xf>
    <xf numFmtId="10" fontId="5" fillId="0" borderId="16" xfId="2" applyNumberFormat="1" applyFont="1" applyFill="1" applyBorder="1" applyAlignment="1">
      <alignment horizontal="center" wrapText="1"/>
    </xf>
    <xf numFmtId="10" fontId="5" fillId="0" borderId="17" xfId="2" applyNumberFormat="1" applyFont="1" applyFill="1" applyBorder="1" applyAlignment="1">
      <alignment horizontal="center" wrapText="1"/>
    </xf>
    <xf numFmtId="167" fontId="5" fillId="2" borderId="15" xfId="0" applyNumberFormat="1" applyFont="1" applyFill="1" applyBorder="1" applyAlignment="1">
      <alignment horizontal="center" wrapText="1"/>
    </xf>
    <xf numFmtId="167" fontId="5" fillId="2" borderId="16" xfId="0" applyNumberFormat="1" applyFont="1" applyFill="1" applyBorder="1" applyAlignment="1">
      <alignment horizontal="center" wrapText="1"/>
    </xf>
    <xf numFmtId="167" fontId="5" fillId="2" borderId="17" xfId="0" applyNumberFormat="1" applyFont="1" applyFill="1" applyBorder="1" applyAlignment="1">
      <alignment horizontal="center" wrapText="1"/>
    </xf>
    <xf numFmtId="167" fontId="5" fillId="7" borderId="21" xfId="0" applyNumberFormat="1" applyFont="1" applyFill="1" applyBorder="1" applyAlignment="1">
      <alignment horizontal="center" wrapText="1"/>
    </xf>
    <xf numFmtId="167" fontId="5" fillId="7" borderId="0" xfId="0" applyNumberFormat="1" applyFont="1" applyFill="1" applyBorder="1" applyAlignment="1">
      <alignment horizontal="center" wrapText="1"/>
    </xf>
    <xf numFmtId="167" fontId="5" fillId="7" borderId="22" xfId="0" applyNumberFormat="1" applyFont="1" applyFill="1" applyBorder="1" applyAlignment="1">
      <alignment horizontal="center" wrapText="1"/>
    </xf>
    <xf numFmtId="167" fontId="5" fillId="3" borderId="15" xfId="0" applyNumberFormat="1" applyFont="1" applyFill="1" applyBorder="1" applyAlignment="1">
      <alignment horizontal="center" wrapText="1"/>
    </xf>
    <xf numFmtId="167" fontId="5" fillId="3" borderId="16" xfId="0" applyNumberFormat="1" applyFont="1" applyFill="1" applyBorder="1" applyAlignment="1">
      <alignment horizontal="center" wrapText="1"/>
    </xf>
    <xf numFmtId="167" fontId="5" fillId="3" borderId="17" xfId="0" applyNumberFormat="1" applyFont="1" applyFill="1" applyBorder="1" applyAlignment="1">
      <alignment horizontal="center" wrapText="1"/>
    </xf>
    <xf numFmtId="167" fontId="5" fillId="7" borderId="15" xfId="0" applyNumberFormat="1" applyFont="1" applyFill="1" applyBorder="1" applyAlignment="1">
      <alignment horizontal="center" wrapText="1"/>
    </xf>
    <xf numFmtId="167" fontId="5" fillId="7" borderId="16" xfId="0" applyNumberFormat="1" applyFont="1" applyFill="1" applyBorder="1" applyAlignment="1">
      <alignment horizontal="center" wrapText="1"/>
    </xf>
    <xf numFmtId="10" fontId="5" fillId="0" borderId="23" xfId="2" applyNumberFormat="1" applyFont="1" applyFill="1" applyBorder="1" applyAlignment="1">
      <alignment horizontal="center" wrapText="1"/>
    </xf>
    <xf numFmtId="10" fontId="5" fillId="0" borderId="24" xfId="2" applyNumberFormat="1" applyFont="1" applyFill="1" applyBorder="1" applyAlignment="1">
      <alignment horizontal="center" wrapText="1"/>
    </xf>
    <xf numFmtId="10" fontId="5" fillId="0" borderId="25" xfId="2" applyNumberFormat="1" applyFont="1" applyFill="1" applyBorder="1" applyAlignment="1">
      <alignment horizontal="center" wrapText="1"/>
    </xf>
    <xf numFmtId="164" fontId="16" fillId="9" borderId="14" xfId="0" applyFont="1" applyFill="1" applyBorder="1" applyAlignment="1">
      <alignment horizontal="center" vertical="center" wrapText="1"/>
    </xf>
    <xf numFmtId="167" fontId="5" fillId="3" borderId="29" xfId="0" applyNumberFormat="1" applyFont="1" applyFill="1" applyBorder="1" applyAlignment="1">
      <alignment horizontal="center" wrapText="1"/>
    </xf>
    <xf numFmtId="167" fontId="5" fillId="3" borderId="30" xfId="0" applyNumberFormat="1" applyFont="1" applyFill="1" applyBorder="1" applyAlignment="1">
      <alignment horizontal="center" wrapText="1"/>
    </xf>
    <xf numFmtId="17" fontId="5" fillId="0" borderId="2" xfId="0" applyNumberFormat="1" applyFont="1" applyFill="1" applyBorder="1" applyAlignment="1">
      <alignment horizontal="left" wrapText="1"/>
    </xf>
    <xf numFmtId="17" fontId="5" fillId="0" borderId="3" xfId="0" applyNumberFormat="1" applyFont="1" applyFill="1" applyBorder="1" applyAlignment="1">
      <alignment horizontal="left" wrapText="1"/>
    </xf>
    <xf numFmtId="17" fontId="5" fillId="0" borderId="33" xfId="0" applyNumberFormat="1" applyFont="1" applyFill="1" applyBorder="1" applyAlignment="1">
      <alignment horizontal="left" wrapText="1"/>
    </xf>
    <xf numFmtId="164" fontId="17" fillId="9" borderId="34" xfId="0" applyFont="1" applyFill="1" applyBorder="1" applyAlignment="1">
      <alignment horizontal="right" vertical="center" wrapText="1"/>
    </xf>
    <xf numFmtId="164" fontId="17" fillId="9" borderId="35" xfId="0" applyFont="1" applyFill="1" applyBorder="1" applyAlignment="1">
      <alignment horizontal="right" vertical="center" wrapText="1"/>
    </xf>
  </cellXfs>
  <cellStyles count="7">
    <cellStyle name="Euro" xfId="4"/>
    <cellStyle name="Millares" xfId="5" builtinId="3"/>
    <cellStyle name="Moneda" xfId="1" builtinId="4"/>
    <cellStyle name="Normal" xfId="0" builtinId="0"/>
    <cellStyle name="Normal 2" xfId="3"/>
    <cellStyle name="Normal 3" xfId="6"/>
    <cellStyle name="Porcentaje" xfId="2" builtinId="5"/>
  </cellStyles>
  <dxfs count="5">
    <dxf>
      <font>
        <strike val="0"/>
        <outline val="0"/>
        <shadow val="0"/>
        <u val="none"/>
        <vertAlign val="baseline"/>
        <sz val="10"/>
        <color theme="0"/>
        <name val="Calibri"/>
        <scheme val="minor"/>
      </font>
      <fill>
        <patternFill patternType="solid">
          <fgColor indexed="64"/>
          <bgColor theme="1"/>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bottom" textRotation="0" wrapText="0" relative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fill>
        <patternFill patternType="solid">
          <fgColor indexed="64"/>
          <bgColor theme="1"/>
        </patternFill>
      </fill>
    </dxf>
  </dxfs>
  <tableStyles count="0" defaultTableStyle="TableStyleMedium9" defaultPivotStyle="PivotStyleLight16"/>
  <colors>
    <mruColors>
      <color rgb="FFFF5050"/>
      <color rgb="FFFF0000"/>
      <color rgb="FFDA18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7</xdr:col>
      <xdr:colOff>0</xdr:colOff>
      <xdr:row>6</xdr:row>
      <xdr:rowOff>9531</xdr:rowOff>
    </xdr:to>
    <xdr:cxnSp macro="">
      <xdr:nvCxnSpPr>
        <xdr:cNvPr id="3" name="AutoShape 1">
          <a:extLst>
            <a:ext uri="{FF2B5EF4-FFF2-40B4-BE49-F238E27FC236}">
              <a16:creationId xmlns:a16="http://schemas.microsoft.com/office/drawing/2014/main" xmlns="" id="{00000000-0008-0000-0100-000003000000}"/>
            </a:ext>
          </a:extLst>
        </xdr:cNvPr>
        <xdr:cNvCxnSpPr>
          <a:cxnSpLocks noChangeShapeType="1"/>
        </xdr:cNvCxnSpPr>
      </xdr:nvCxnSpPr>
      <xdr:spPr bwMode="auto">
        <a:xfrm flipV="1">
          <a:off x="0" y="1038225"/>
          <a:ext cx="8524875" cy="6"/>
        </a:xfrm>
        <a:prstGeom prst="straightConnector1">
          <a:avLst/>
        </a:prstGeom>
        <a:noFill/>
        <a:ln w="15875">
          <a:solidFill>
            <a:schemeClr val="tx1"/>
          </a:solidFill>
          <a:round/>
          <a:headEnd/>
          <a:tailEnd/>
        </a:ln>
      </xdr:spPr>
    </xdr:cxnSp>
    <xdr:clientData/>
  </xdr:twoCellAnchor>
  <xdr:twoCellAnchor>
    <xdr:from>
      <xdr:col>3</xdr:col>
      <xdr:colOff>9525</xdr:colOff>
      <xdr:row>4</xdr:row>
      <xdr:rowOff>123826</xdr:rowOff>
    </xdr:from>
    <xdr:to>
      <xdr:col>7</xdr:col>
      <xdr:colOff>0</xdr:colOff>
      <xdr:row>5</xdr:row>
      <xdr:rowOff>179510</xdr:rowOff>
    </xdr:to>
    <xdr:sp macro="" textlink="">
      <xdr:nvSpPr>
        <xdr:cNvPr id="4" name="3 CuadroTexto">
          <a:extLst>
            <a:ext uri="{FF2B5EF4-FFF2-40B4-BE49-F238E27FC236}">
              <a16:creationId xmlns:a16="http://schemas.microsoft.com/office/drawing/2014/main" xmlns="" id="{00000000-0008-0000-0100-000004000000}"/>
            </a:ext>
          </a:extLst>
        </xdr:cNvPr>
        <xdr:cNvSpPr txBox="1"/>
      </xdr:nvSpPr>
      <xdr:spPr>
        <a:xfrm>
          <a:off x="5372100" y="885826"/>
          <a:ext cx="3152775" cy="2461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a:r>
            <a:rPr lang="es-ES" sz="1200" b="1">
              <a:solidFill>
                <a:schemeClr val="tx2">
                  <a:lumMod val="50000"/>
                </a:schemeClr>
              </a:solidFill>
            </a:rPr>
            <a:t>ESTIMACIÓN</a:t>
          </a:r>
          <a:r>
            <a:rPr lang="es-ES" sz="1200" b="1" baseline="0">
              <a:solidFill>
                <a:schemeClr val="tx2">
                  <a:lumMod val="50000"/>
                </a:schemeClr>
              </a:solidFill>
            </a:rPr>
            <a:t> DEL PROYECTO</a:t>
          </a:r>
          <a:endParaRPr lang="es-ES" sz="1200" b="1">
            <a:solidFill>
              <a:schemeClr val="tx2">
                <a:lumMod val="50000"/>
              </a:schemeClr>
            </a:solidFill>
          </a:endParaRPr>
        </a:p>
      </xdr:txBody>
    </xdr:sp>
    <xdr:clientData/>
  </xdr:twoCellAnchor>
  <xdr:twoCellAnchor editAs="oneCell">
    <xdr:from>
      <xdr:col>1</xdr:col>
      <xdr:colOff>66675</xdr:colOff>
      <xdr:row>0</xdr:row>
      <xdr:rowOff>171450</xdr:rowOff>
    </xdr:from>
    <xdr:to>
      <xdr:col>2</xdr:col>
      <xdr:colOff>2329815</xdr:colOff>
      <xdr:row>3</xdr:row>
      <xdr:rowOff>99060</xdr:rowOff>
    </xdr:to>
    <xdr:pic>
      <xdr:nvPicPr>
        <xdr:cNvPr id="6" name="5 Imagen" descr="C:\Users\Chico\Box Sync\Sitios\rborja.net\materiales\titulo_full.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71450"/>
          <a:ext cx="3158490" cy="4991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8</xdr:col>
      <xdr:colOff>0</xdr:colOff>
      <xdr:row>6</xdr:row>
      <xdr:rowOff>6</xdr:rowOff>
    </xdr:to>
    <xdr:cxnSp macro="">
      <xdr:nvCxnSpPr>
        <xdr:cNvPr id="3" name="AutoShape 1">
          <a:extLst>
            <a:ext uri="{FF2B5EF4-FFF2-40B4-BE49-F238E27FC236}">
              <a16:creationId xmlns:a16="http://schemas.microsoft.com/office/drawing/2014/main" xmlns="" id="{00000000-0008-0000-0200-000003000000}"/>
            </a:ext>
          </a:extLst>
        </xdr:cNvPr>
        <xdr:cNvCxnSpPr>
          <a:cxnSpLocks noChangeShapeType="1"/>
        </xdr:cNvCxnSpPr>
      </xdr:nvCxnSpPr>
      <xdr:spPr bwMode="auto">
        <a:xfrm flipV="1">
          <a:off x="0" y="1143000"/>
          <a:ext cx="8277225" cy="6"/>
        </a:xfrm>
        <a:prstGeom prst="straightConnector1">
          <a:avLst/>
        </a:prstGeom>
        <a:noFill/>
        <a:ln w="15875">
          <a:solidFill>
            <a:schemeClr val="tx1"/>
          </a:solidFill>
          <a:round/>
          <a:headEnd/>
          <a:tailEnd/>
        </a:ln>
      </xdr:spPr>
    </xdr:cxnSp>
    <xdr:clientData/>
  </xdr:twoCellAnchor>
  <xdr:twoCellAnchor>
    <xdr:from>
      <xdr:col>5</xdr:col>
      <xdr:colOff>0</xdr:colOff>
      <xdr:row>4</xdr:row>
      <xdr:rowOff>123826</xdr:rowOff>
    </xdr:from>
    <xdr:to>
      <xdr:col>8</xdr:col>
      <xdr:colOff>0</xdr:colOff>
      <xdr:row>5</xdr:row>
      <xdr:rowOff>179510</xdr:rowOff>
    </xdr:to>
    <xdr:sp macro="" textlink="">
      <xdr:nvSpPr>
        <xdr:cNvPr id="4" name="3 CuadroTexto">
          <a:extLst>
            <a:ext uri="{FF2B5EF4-FFF2-40B4-BE49-F238E27FC236}">
              <a16:creationId xmlns:a16="http://schemas.microsoft.com/office/drawing/2014/main" xmlns="" id="{00000000-0008-0000-0200-000004000000}"/>
            </a:ext>
          </a:extLst>
        </xdr:cNvPr>
        <xdr:cNvSpPr txBox="1"/>
      </xdr:nvSpPr>
      <xdr:spPr>
        <a:xfrm>
          <a:off x="5057775" y="885826"/>
          <a:ext cx="3219450" cy="2461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a:r>
            <a:rPr lang="es-ES" sz="1200" b="1">
              <a:solidFill>
                <a:schemeClr val="tx2">
                  <a:lumMod val="50000"/>
                </a:schemeClr>
              </a:solidFill>
            </a:rPr>
            <a:t>ESTIMACIÓN</a:t>
          </a:r>
          <a:r>
            <a:rPr lang="es-ES" sz="1200" b="1" baseline="0">
              <a:solidFill>
                <a:schemeClr val="tx2">
                  <a:lumMod val="50000"/>
                </a:schemeClr>
              </a:solidFill>
            </a:rPr>
            <a:t> DEL PROYECTO</a:t>
          </a:r>
          <a:endParaRPr lang="es-ES" sz="1200" b="1">
            <a:solidFill>
              <a:schemeClr val="tx2">
                <a:lumMod val="50000"/>
              </a:schemeClr>
            </a:solidFill>
          </a:endParaRPr>
        </a:p>
      </xdr:txBody>
    </xdr:sp>
    <xdr:clientData/>
  </xdr:twoCellAnchor>
  <xdr:twoCellAnchor editAs="oneCell">
    <xdr:from>
      <xdr:col>1</xdr:col>
      <xdr:colOff>76200</xdr:colOff>
      <xdr:row>0</xdr:row>
      <xdr:rowOff>114300</xdr:rowOff>
    </xdr:from>
    <xdr:to>
      <xdr:col>2</xdr:col>
      <xdr:colOff>615315</xdr:colOff>
      <xdr:row>3</xdr:row>
      <xdr:rowOff>41910</xdr:rowOff>
    </xdr:to>
    <xdr:pic>
      <xdr:nvPicPr>
        <xdr:cNvPr id="6" name="5 Imagen" descr="C:\Users\Chico\Box Sync\Sitios\rborja.net\materiales\titulo_full.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14300"/>
          <a:ext cx="3158490" cy="4991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933450</xdr:colOff>
      <xdr:row>4</xdr:row>
      <xdr:rowOff>123826</xdr:rowOff>
    </xdr:from>
    <xdr:to>
      <xdr:col>6</xdr:col>
      <xdr:colOff>171450</xdr:colOff>
      <xdr:row>5</xdr:row>
      <xdr:rowOff>179510</xdr:rowOff>
    </xdr:to>
    <xdr:sp macro="" textlink="">
      <xdr:nvSpPr>
        <xdr:cNvPr id="3" name="2 CuadroTexto">
          <a:extLst>
            <a:ext uri="{FF2B5EF4-FFF2-40B4-BE49-F238E27FC236}">
              <a16:creationId xmlns:a16="http://schemas.microsoft.com/office/drawing/2014/main" xmlns="" id="{00000000-0008-0000-0300-000003000000}"/>
            </a:ext>
          </a:extLst>
        </xdr:cNvPr>
        <xdr:cNvSpPr txBox="1"/>
      </xdr:nvSpPr>
      <xdr:spPr>
        <a:xfrm>
          <a:off x="4724400" y="885826"/>
          <a:ext cx="2486025" cy="2461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a:r>
            <a:rPr lang="es-ES" sz="1200" b="1">
              <a:solidFill>
                <a:schemeClr val="tx2">
                  <a:lumMod val="50000"/>
                </a:schemeClr>
              </a:solidFill>
            </a:rPr>
            <a:t>ESTIMACIÓN</a:t>
          </a:r>
          <a:r>
            <a:rPr lang="es-ES" sz="1200" b="1" baseline="0">
              <a:solidFill>
                <a:schemeClr val="tx2">
                  <a:lumMod val="50000"/>
                </a:schemeClr>
              </a:solidFill>
            </a:rPr>
            <a:t> DEL PROYECTO</a:t>
          </a:r>
          <a:endParaRPr lang="es-ES" sz="1200" b="1">
            <a:solidFill>
              <a:schemeClr val="tx2">
                <a:lumMod val="50000"/>
              </a:schemeClr>
            </a:solidFill>
          </a:endParaRPr>
        </a:p>
      </xdr:txBody>
    </xdr:sp>
    <xdr:clientData/>
  </xdr:twoCellAnchor>
  <xdr:twoCellAnchor>
    <xdr:from>
      <xdr:col>0</xdr:col>
      <xdr:colOff>0</xdr:colOff>
      <xdr:row>6</xdr:row>
      <xdr:rowOff>0</xdr:rowOff>
    </xdr:from>
    <xdr:to>
      <xdr:col>9</xdr:col>
      <xdr:colOff>180975</xdr:colOff>
      <xdr:row>6</xdr:row>
      <xdr:rowOff>6</xdr:rowOff>
    </xdr:to>
    <xdr:cxnSp macro="">
      <xdr:nvCxnSpPr>
        <xdr:cNvPr id="4" name="AutoShape 1">
          <a:extLst>
            <a:ext uri="{FF2B5EF4-FFF2-40B4-BE49-F238E27FC236}">
              <a16:creationId xmlns:a16="http://schemas.microsoft.com/office/drawing/2014/main" xmlns="" id="{00000000-0008-0000-0300-000004000000}"/>
            </a:ext>
          </a:extLst>
        </xdr:cNvPr>
        <xdr:cNvCxnSpPr>
          <a:cxnSpLocks noChangeShapeType="1"/>
        </xdr:cNvCxnSpPr>
      </xdr:nvCxnSpPr>
      <xdr:spPr bwMode="auto">
        <a:xfrm flipV="1">
          <a:off x="0" y="1143000"/>
          <a:ext cx="11182350" cy="6"/>
        </a:xfrm>
        <a:prstGeom prst="straightConnector1">
          <a:avLst/>
        </a:prstGeom>
        <a:noFill/>
        <a:ln w="15875">
          <a:solidFill>
            <a:schemeClr val="tx1"/>
          </a:solidFill>
          <a:round/>
          <a:headEnd/>
          <a:tailEnd/>
        </a:ln>
      </xdr:spPr>
    </xdr:cxnSp>
    <xdr:clientData/>
  </xdr:twoCellAnchor>
  <xdr:twoCellAnchor editAs="oneCell">
    <xdr:from>
      <xdr:col>1</xdr:col>
      <xdr:colOff>47625</xdr:colOff>
      <xdr:row>0</xdr:row>
      <xdr:rowOff>171450</xdr:rowOff>
    </xdr:from>
    <xdr:to>
      <xdr:col>2</xdr:col>
      <xdr:colOff>815340</xdr:colOff>
      <xdr:row>3</xdr:row>
      <xdr:rowOff>99060</xdr:rowOff>
    </xdr:to>
    <xdr:pic>
      <xdr:nvPicPr>
        <xdr:cNvPr id="5" name="4 Imagen" descr="C:\Users\Chico\Box Sync\Sitios\rborja.net\materiales\titulo_full.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171450"/>
          <a:ext cx="3158490" cy="49911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AMPI%20Imagen\M&#233;tricasDeProyecto_CH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Qualtop\Proceso\Ejemplos\FormatoEjemplo-M&#233;tricasDeProyect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Cecilia\Documents\Material\Innevo\Cmmi3Innevo\Planificaci&#243;n%20de%20Proyectos\Est&#225;ndares\ProjectServiceProposal-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agutierrez\Mis%20documentos\INNEVO\Proyectos\SIEMENS%20-%20CMMI3\CMMI@CV\20_Implementation\Landscape%20GDL\plm\02_PM\TPL_PM_Reporting_Cockpit_GDL_06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Gral"/>
      <sheetName val="Métricas Base Recursos"/>
      <sheetName val="Métricas Base Workflow"/>
      <sheetName val="Métricas Derivadas"/>
      <sheetName val="Tablero de Control"/>
    </sheetNames>
    <sheetDataSet>
      <sheetData sheetId="0"/>
      <sheetData sheetId="1"/>
      <sheetData sheetId="2">
        <row r="95">
          <cell r="F95">
            <v>0.93</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Gral"/>
      <sheetName val="Esfuerzo, Costos y Tamaño"/>
      <sheetName val="Recursos"/>
      <sheetName val="Defectos"/>
      <sheetName val="Estado del Proyecto"/>
      <sheetName val="Ítems de Acción"/>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de Proyecto"/>
      <sheetName val="Analisis PMO"/>
      <sheetName val="Parámetros"/>
    </sheetNames>
    <sheetDataSet>
      <sheetData sheetId="0" refreshError="1"/>
      <sheetData sheetId="1" refreshError="1"/>
      <sheetData sheetId="2">
        <row r="1">
          <cell r="A1" t="str">
            <v>IPQS</v>
          </cell>
          <cell r="B1" t="str">
            <v>MTY</v>
          </cell>
        </row>
        <row r="2">
          <cell r="A2" t="str">
            <v>ISDS</v>
          </cell>
          <cell r="B2" t="str">
            <v>GDL</v>
          </cell>
        </row>
        <row r="3">
          <cell r="B3" t="str">
            <v>DF</v>
          </cell>
        </row>
        <row r="4">
          <cell r="B4" t="str">
            <v>SJ</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s"/>
      <sheetName val="Deckblatt"/>
      <sheetName val="Index"/>
      <sheetName val="Instructions"/>
      <sheetName val="Project Monitor"/>
      <sheetName val="Project Performance"/>
      <sheetName val="Project Admin Effort"/>
      <sheetName val="MTA"/>
      <sheetName val="LOP_Graph"/>
      <sheetName val="MTC_chart"/>
      <sheetName val="MST_data_summary"/>
    </sheetNames>
    <sheetDataSet>
      <sheetData sheetId="0">
        <row r="1">
          <cell r="N1" t="str">
            <v>Project Resources</v>
          </cell>
        </row>
        <row r="2">
          <cell r="N2" t="str">
            <v>Dedicated resources are not available according to the committted project  plan</v>
          </cell>
        </row>
        <row r="3">
          <cell r="N3" t="str">
            <v>Assigned resources are temporarily not available according to the committed project plan</v>
          </cell>
        </row>
        <row r="4">
          <cell r="N4" t="str">
            <v>Dedicated resources are available according to the committed project plan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ables/table1.xml><?xml version="1.0" encoding="utf-8"?>
<table xmlns="http://schemas.openxmlformats.org/spreadsheetml/2006/main" id="2" name="Tabla2" displayName="Tabla2" ref="B11:C24" totalsRowShown="0" headerRowDxfId="4" dataDxfId="3">
  <tableColumns count="2">
    <tableColumn id="1" name="Factor Técnico" dataDxfId="2"/>
    <tableColumn id="2" name="Descripción" dataDxfId="1"/>
  </tableColumns>
  <tableStyleInfo name="TableStyleMedium12" showFirstColumn="0" showLastColumn="0" showRowStripes="1" showColumnStripes="0"/>
</table>
</file>

<file path=xl/tables/table2.xml><?xml version="1.0" encoding="utf-8"?>
<table xmlns="http://schemas.openxmlformats.org/spreadsheetml/2006/main" id="3" name="Tabla3" displayName="Tabla3" ref="B30:C38" totalsRowShown="0" headerRowDxfId="0" dataCellStyle="Normal">
  <tableColumns count="2">
    <tableColumn id="1" name="Factor _x000a_Técnico" dataCellStyle="Normal"/>
    <tableColumn id="2" name="Descripción" dataCellStyle="Normal"/>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V41"/>
  <sheetViews>
    <sheetView showGridLines="0" tabSelected="1" workbookViewId="0">
      <selection activeCell="C48" sqref="C48"/>
    </sheetView>
  </sheetViews>
  <sheetFormatPr baseColWidth="10" defaultColWidth="11.42578125" defaultRowHeight="12.75" x14ac:dyDescent="0.2"/>
  <cols>
    <col min="1" max="1" width="1.7109375" style="46" customWidth="1"/>
    <col min="2" max="2" width="22.140625" style="46" customWidth="1"/>
    <col min="3" max="3" width="62" style="46" customWidth="1"/>
    <col min="4" max="4" width="57.28515625" style="46" customWidth="1"/>
    <col min="5" max="16384" width="11.42578125" style="46"/>
  </cols>
  <sheetData>
    <row r="1" spans="1:8" ht="15" x14ac:dyDescent="0.25">
      <c r="C1" s="70" t="s">
        <v>153</v>
      </c>
    </row>
    <row r="2" spans="1:8" ht="15" x14ac:dyDescent="0.25">
      <c r="C2" s="70" t="s">
        <v>152</v>
      </c>
    </row>
    <row r="3" spans="1:8" x14ac:dyDescent="0.2">
      <c r="A3" s="126"/>
      <c r="B3" s="131" t="s">
        <v>84</v>
      </c>
      <c r="C3" s="126"/>
      <c r="D3" s="126"/>
      <c r="E3" s="126"/>
      <c r="F3" s="126"/>
      <c r="G3" s="132"/>
      <c r="H3" s="132"/>
    </row>
    <row r="4" spans="1:8" x14ac:dyDescent="0.2">
      <c r="B4" s="46" t="s">
        <v>90</v>
      </c>
    </row>
    <row r="7" spans="1:8" x14ac:dyDescent="0.2">
      <c r="A7" s="126"/>
      <c r="B7" s="125" t="s">
        <v>83</v>
      </c>
      <c r="C7" s="126"/>
      <c r="D7" s="126"/>
      <c r="E7" s="126"/>
      <c r="F7" s="126"/>
      <c r="G7" s="126"/>
      <c r="H7" s="126"/>
    </row>
    <row r="8" spans="1:8" x14ac:dyDescent="0.2">
      <c r="B8" s="48" t="s">
        <v>82</v>
      </c>
    </row>
    <row r="9" spans="1:8" x14ac:dyDescent="0.2">
      <c r="B9" s="48" t="s">
        <v>78</v>
      </c>
    </row>
    <row r="11" spans="1:8" x14ac:dyDescent="0.2">
      <c r="B11" s="128" t="s">
        <v>81</v>
      </c>
      <c r="C11" s="129" t="s">
        <v>4</v>
      </c>
    </row>
    <row r="12" spans="1:8" x14ac:dyDescent="0.2">
      <c r="B12" s="50" t="s">
        <v>20</v>
      </c>
      <c r="C12" s="51" t="s">
        <v>21</v>
      </c>
    </row>
    <row r="13" spans="1:8" x14ac:dyDescent="0.2">
      <c r="B13" s="47" t="s">
        <v>22</v>
      </c>
      <c r="C13" s="48" t="s">
        <v>23</v>
      </c>
    </row>
    <row r="14" spans="1:8" x14ac:dyDescent="0.2">
      <c r="B14" s="50" t="s">
        <v>24</v>
      </c>
      <c r="C14" s="51" t="s">
        <v>25</v>
      </c>
    </row>
    <row r="15" spans="1:8" x14ac:dyDescent="0.2">
      <c r="B15" s="47" t="s">
        <v>26</v>
      </c>
      <c r="C15" s="48" t="s">
        <v>27</v>
      </c>
    </row>
    <row r="16" spans="1:8" x14ac:dyDescent="0.2">
      <c r="B16" s="50" t="s">
        <v>28</v>
      </c>
      <c r="C16" s="51" t="s">
        <v>29</v>
      </c>
    </row>
    <row r="17" spans="1:256" x14ac:dyDescent="0.2">
      <c r="B17" s="47" t="s">
        <v>30</v>
      </c>
      <c r="C17" s="48" t="s">
        <v>31</v>
      </c>
    </row>
    <row r="18" spans="1:256" x14ac:dyDescent="0.2">
      <c r="B18" s="50" t="s">
        <v>32</v>
      </c>
      <c r="C18" s="51" t="s">
        <v>33</v>
      </c>
    </row>
    <row r="19" spans="1:256" x14ac:dyDescent="0.2">
      <c r="B19" s="47" t="s">
        <v>34</v>
      </c>
      <c r="C19" s="48" t="s">
        <v>35</v>
      </c>
    </row>
    <row r="20" spans="1:256" x14ac:dyDescent="0.2">
      <c r="B20" s="50" t="s">
        <v>36</v>
      </c>
      <c r="C20" s="51" t="s">
        <v>37</v>
      </c>
    </row>
    <row r="21" spans="1:256" x14ac:dyDescent="0.2">
      <c r="B21" s="47" t="s">
        <v>38</v>
      </c>
      <c r="C21" s="48" t="s">
        <v>39</v>
      </c>
    </row>
    <row r="22" spans="1:256" x14ac:dyDescent="0.2">
      <c r="B22" s="50" t="s">
        <v>40</v>
      </c>
      <c r="C22" s="51" t="s">
        <v>41</v>
      </c>
    </row>
    <row r="23" spans="1:256" x14ac:dyDescent="0.2">
      <c r="B23" s="47" t="s">
        <v>42</v>
      </c>
      <c r="C23" s="48" t="s">
        <v>43</v>
      </c>
    </row>
    <row r="24" spans="1:256" x14ac:dyDescent="0.2">
      <c r="B24" s="50" t="s">
        <v>44</v>
      </c>
      <c r="C24" s="51" t="s">
        <v>45</v>
      </c>
    </row>
    <row r="26" spans="1:256" x14ac:dyDescent="0.2">
      <c r="A26" s="127"/>
      <c r="B26" s="125" t="s">
        <v>80</v>
      </c>
      <c r="C26" s="127"/>
      <c r="D26" s="127"/>
      <c r="E26" s="127"/>
      <c r="F26" s="127"/>
      <c r="G26" s="127"/>
      <c r="H26" s="127"/>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row>
    <row r="27" spans="1:256" x14ac:dyDescent="0.2">
      <c r="A27" s="48"/>
      <c r="B27" s="48" t="s">
        <v>79</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c r="IU27" s="48"/>
      <c r="IV27" s="48"/>
    </row>
    <row r="28" spans="1:256" x14ac:dyDescent="0.2">
      <c r="A28" s="48"/>
      <c r="B28" s="48" t="s">
        <v>78</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c r="IU28" s="48"/>
      <c r="IV28" s="48"/>
    </row>
    <row r="30" spans="1:256" ht="25.5" x14ac:dyDescent="0.2">
      <c r="B30" s="130" t="s">
        <v>16</v>
      </c>
      <c r="C30" s="129" t="s">
        <v>4</v>
      </c>
    </row>
    <row r="31" spans="1:256" ht="15" x14ac:dyDescent="0.25">
      <c r="B31" t="s">
        <v>50</v>
      </c>
      <c r="C31" t="s">
        <v>51</v>
      </c>
    </row>
    <row r="32" spans="1:256" ht="15" x14ac:dyDescent="0.25">
      <c r="B32" s="3" t="s">
        <v>52</v>
      </c>
      <c r="C32" t="s">
        <v>87</v>
      </c>
    </row>
    <row r="33" spans="2:3" ht="15" x14ac:dyDescent="0.25">
      <c r="B33" t="s">
        <v>54</v>
      </c>
      <c r="C33" t="s">
        <v>56</v>
      </c>
    </row>
    <row r="34" spans="2:3" ht="15" x14ac:dyDescent="0.25">
      <c r="B34" t="s">
        <v>55</v>
      </c>
      <c r="C34" t="s">
        <v>53</v>
      </c>
    </row>
    <row r="35" spans="2:3" ht="15" x14ac:dyDescent="0.25">
      <c r="B35" t="s">
        <v>57</v>
      </c>
      <c r="C35" t="s">
        <v>89</v>
      </c>
    </row>
    <row r="36" spans="2:3" ht="15" x14ac:dyDescent="0.25">
      <c r="B36" t="s">
        <v>59</v>
      </c>
      <c r="C36" t="s">
        <v>58</v>
      </c>
    </row>
    <row r="37" spans="2:3" ht="15" x14ac:dyDescent="0.25">
      <c r="B37" t="s">
        <v>61</v>
      </c>
      <c r="C37" t="s">
        <v>63</v>
      </c>
    </row>
    <row r="38" spans="2:3" ht="15" x14ac:dyDescent="0.25">
      <c r="B38" s="3" t="s">
        <v>62</v>
      </c>
      <c r="C38" s="53" t="s">
        <v>140</v>
      </c>
    </row>
    <row r="40" spans="2:3" x14ac:dyDescent="0.2">
      <c r="C40" s="89"/>
    </row>
    <row r="41" spans="2:3" x14ac:dyDescent="0.2">
      <c r="C41" s="89"/>
    </row>
  </sheetData>
  <pageMargins left="0.75" right="0.75" top="1" bottom="1" header="0" footer="0"/>
  <pageSetup paperSize="9" orientation="portrait" r:id="rId1"/>
  <headerFooter alignWithMargins="0"/>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86"/>
  <sheetViews>
    <sheetView showGridLines="0" zoomScaleNormal="100" workbookViewId="0">
      <pane ySplit="6" topLeftCell="A19" activePane="bottomLeft" state="frozen"/>
      <selection pane="bottomLeft" activeCell="I23" sqref="I23"/>
    </sheetView>
  </sheetViews>
  <sheetFormatPr baseColWidth="10" defaultColWidth="11.42578125" defaultRowHeight="12.75" x14ac:dyDescent="0.2"/>
  <cols>
    <col min="1" max="1" width="11.42578125" style="17"/>
    <col min="2" max="2" width="13.42578125" style="17" customWidth="1"/>
    <col min="3" max="3" width="55.42578125" style="17" bestFit="1" customWidth="1"/>
    <col min="4" max="4" width="10.140625" style="17" bestFit="1" customWidth="1"/>
    <col min="5" max="5" width="11.42578125" style="17"/>
    <col min="6" max="6" width="10.42578125" style="17" customWidth="1"/>
    <col min="7" max="7" width="14.140625" style="17" customWidth="1"/>
    <col min="8" max="16384" width="11.42578125" style="17"/>
  </cols>
  <sheetData>
    <row r="1" spans="2:8" ht="15" customHeight="1" x14ac:dyDescent="0.2"/>
    <row r="2" spans="2:8" ht="13.5" customHeight="1" x14ac:dyDescent="0.2">
      <c r="E2" s="38"/>
      <c r="F2" s="39"/>
      <c r="G2" s="40"/>
      <c r="H2" s="41"/>
    </row>
    <row r="3" spans="2:8" ht="16.5" customHeight="1" x14ac:dyDescent="0.2">
      <c r="E3" s="38"/>
      <c r="F3" s="39"/>
      <c r="G3" s="40"/>
      <c r="H3" s="41"/>
    </row>
    <row r="4" spans="2:8" ht="17.25" customHeight="1" x14ac:dyDescent="0.2">
      <c r="E4" s="38"/>
      <c r="F4" s="39"/>
      <c r="G4" s="40"/>
      <c r="H4" s="41"/>
    </row>
    <row r="5" spans="2:8" x14ac:dyDescent="0.2">
      <c r="B5" s="115" t="s">
        <v>3</v>
      </c>
      <c r="C5" s="6"/>
      <c r="E5" s="38"/>
      <c r="F5" s="39"/>
      <c r="G5" s="40"/>
      <c r="H5" s="41"/>
    </row>
    <row r="6" spans="2:8" x14ac:dyDescent="0.2">
      <c r="B6" s="115" t="s">
        <v>2</v>
      </c>
      <c r="C6" s="7"/>
      <c r="E6" s="38"/>
      <c r="F6" s="39"/>
      <c r="G6" s="40"/>
      <c r="H6" s="41"/>
    </row>
    <row r="7" spans="2:8" x14ac:dyDescent="0.2">
      <c r="E7" s="38"/>
      <c r="F7" s="39"/>
      <c r="G7" s="40"/>
      <c r="H7" s="41"/>
    </row>
    <row r="8" spans="2:8" x14ac:dyDescent="0.2">
      <c r="B8" s="146" t="s">
        <v>65</v>
      </c>
      <c r="C8" s="147"/>
      <c r="D8" s="37">
        <f>F70</f>
        <v>1</v>
      </c>
      <c r="E8" s="38"/>
      <c r="F8" s="39"/>
      <c r="G8" s="40"/>
      <c r="H8" s="41"/>
    </row>
    <row r="9" spans="2:8" x14ac:dyDescent="0.2">
      <c r="B9" s="146" t="s">
        <v>67</v>
      </c>
      <c r="C9" s="147"/>
      <c r="D9" s="37">
        <f>F84</f>
        <v>1</v>
      </c>
      <c r="E9" s="38"/>
      <c r="F9" s="39"/>
      <c r="G9" s="40"/>
      <c r="H9" s="41"/>
    </row>
    <row r="11" spans="2:8" x14ac:dyDescent="0.2">
      <c r="B11" s="137" t="s">
        <v>13</v>
      </c>
      <c r="C11" s="138"/>
      <c r="D11" s="138"/>
      <c r="E11" s="138"/>
      <c r="F11" s="138"/>
      <c r="G11" s="139"/>
    </row>
    <row r="12" spans="2:8" ht="25.5" x14ac:dyDescent="0.2">
      <c r="B12" s="119" t="s">
        <v>9</v>
      </c>
      <c r="C12" s="120" t="s">
        <v>156</v>
      </c>
      <c r="D12" s="120"/>
      <c r="E12" s="120" t="s">
        <v>134</v>
      </c>
      <c r="F12" s="121" t="s">
        <v>12</v>
      </c>
      <c r="G12" s="121" t="s">
        <v>11</v>
      </c>
    </row>
    <row r="13" spans="2:8" x14ac:dyDescent="0.2">
      <c r="B13" s="119"/>
      <c r="C13" s="120"/>
      <c r="D13" s="120"/>
      <c r="E13" s="133"/>
      <c r="F13" s="172"/>
      <c r="G13" s="173"/>
    </row>
    <row r="14" spans="2:8" x14ac:dyDescent="0.2">
      <c r="B14" s="11"/>
      <c r="C14" s="12"/>
      <c r="D14" s="11"/>
      <c r="E14" s="69"/>
      <c r="F14" s="35"/>
      <c r="G14" s="36"/>
    </row>
    <row r="15" spans="2:8" x14ac:dyDescent="0.2">
      <c r="B15" s="11"/>
      <c r="C15" s="13" t="s">
        <v>166</v>
      </c>
      <c r="D15" s="11"/>
      <c r="E15" s="34"/>
      <c r="F15" s="35">
        <v>0</v>
      </c>
      <c r="G15" s="36">
        <f>F15</f>
        <v>0</v>
      </c>
      <c r="H15" s="17" t="s">
        <v>139</v>
      </c>
    </row>
    <row r="16" spans="2:8" x14ac:dyDescent="0.2">
      <c r="B16" s="11"/>
      <c r="C16" s="13" t="s">
        <v>171</v>
      </c>
      <c r="D16" s="11"/>
      <c r="E16" s="34"/>
      <c r="F16" s="35">
        <v>0</v>
      </c>
      <c r="G16" s="36">
        <f>F16</f>
        <v>0</v>
      </c>
      <c r="H16" s="17" t="s">
        <v>139</v>
      </c>
    </row>
    <row r="17" spans="2:9" x14ac:dyDescent="0.2">
      <c r="B17" s="11"/>
      <c r="C17" s="13" t="s">
        <v>170</v>
      </c>
      <c r="D17" s="11"/>
      <c r="E17" s="34"/>
      <c r="F17" s="35">
        <v>0</v>
      </c>
      <c r="G17" s="36">
        <f>F17</f>
        <v>0</v>
      </c>
      <c r="H17" s="17" t="s">
        <v>139</v>
      </c>
    </row>
    <row r="18" spans="2:9" ht="12" customHeight="1" x14ac:dyDescent="0.2">
      <c r="B18" s="11"/>
      <c r="C18" s="13" t="s">
        <v>172</v>
      </c>
      <c r="D18" s="11"/>
      <c r="E18" s="34"/>
      <c r="F18" s="35">
        <v>0</v>
      </c>
      <c r="G18" s="36">
        <f>F18</f>
        <v>0</v>
      </c>
    </row>
    <row r="19" spans="2:9" ht="12" customHeight="1" x14ac:dyDescent="0.2">
      <c r="B19" s="11"/>
      <c r="C19" s="13" t="s">
        <v>186</v>
      </c>
      <c r="D19" s="11"/>
      <c r="E19" s="34"/>
      <c r="F19" s="35"/>
      <c r="G19" s="36"/>
    </row>
    <row r="20" spans="2:9" x14ac:dyDescent="0.2">
      <c r="B20" s="11"/>
      <c r="C20" s="13"/>
      <c r="D20" s="11"/>
      <c r="E20" s="69"/>
      <c r="F20" s="35"/>
      <c r="G20" s="36"/>
    </row>
    <row r="21" spans="2:9" ht="25.5" x14ac:dyDescent="0.2">
      <c r="B21" s="119" t="s">
        <v>9</v>
      </c>
      <c r="C21" s="120" t="s">
        <v>155</v>
      </c>
      <c r="D21" s="120"/>
      <c r="E21" s="120" t="s">
        <v>134</v>
      </c>
      <c r="F21" s="121" t="s">
        <v>12</v>
      </c>
      <c r="G21" s="121" t="s">
        <v>11</v>
      </c>
    </row>
    <row r="22" spans="2:9" x14ac:dyDescent="0.2">
      <c r="B22" s="11"/>
      <c r="C22" s="12"/>
      <c r="D22" s="11"/>
      <c r="E22" s="34"/>
      <c r="F22" s="35"/>
      <c r="G22" s="36"/>
    </row>
    <row r="23" spans="2:9" x14ac:dyDescent="0.2">
      <c r="B23" s="11">
        <v>1</v>
      </c>
      <c r="C23" s="12" t="s">
        <v>143</v>
      </c>
      <c r="D23" s="11"/>
      <c r="E23" s="34"/>
      <c r="F23" s="35"/>
      <c r="G23" s="36"/>
    </row>
    <row r="24" spans="2:9" x14ac:dyDescent="0.2">
      <c r="B24" s="11"/>
      <c r="C24" s="13" t="s">
        <v>144</v>
      </c>
      <c r="D24" s="11"/>
      <c r="E24" s="34"/>
      <c r="F24" s="35">
        <v>0</v>
      </c>
      <c r="G24" s="36">
        <f>F24*$D$8*$D$9</f>
        <v>0</v>
      </c>
    </row>
    <row r="25" spans="2:9" x14ac:dyDescent="0.2">
      <c r="B25" s="11"/>
      <c r="C25" s="13" t="s">
        <v>145</v>
      </c>
      <c r="D25" s="11"/>
      <c r="E25" s="34"/>
      <c r="F25" s="35">
        <v>0</v>
      </c>
      <c r="G25" s="36">
        <f t="shared" ref="G25:G50" si="0">F25*$D$8*$D$9</f>
        <v>0</v>
      </c>
    </row>
    <row r="26" spans="2:9" x14ac:dyDescent="0.2">
      <c r="B26" s="11"/>
      <c r="C26" s="13" t="s">
        <v>146</v>
      </c>
      <c r="D26" s="11"/>
      <c r="E26" s="34"/>
      <c r="F26" s="35">
        <v>0</v>
      </c>
      <c r="G26" s="36">
        <f t="shared" si="0"/>
        <v>0</v>
      </c>
    </row>
    <row r="27" spans="2:9" x14ac:dyDescent="0.2">
      <c r="B27" s="11"/>
      <c r="C27" s="13"/>
      <c r="D27" s="11"/>
      <c r="E27" s="34"/>
      <c r="F27" s="35"/>
      <c r="G27" s="36"/>
    </row>
    <row r="28" spans="2:9" x14ac:dyDescent="0.2">
      <c r="B28" s="11">
        <v>2</v>
      </c>
      <c r="C28" s="12" t="s">
        <v>147</v>
      </c>
      <c r="D28" s="11"/>
      <c r="E28" s="34"/>
      <c r="F28" s="35"/>
      <c r="G28" s="36"/>
    </row>
    <row r="29" spans="2:9" x14ac:dyDescent="0.2">
      <c r="B29" s="11"/>
      <c r="C29" s="13" t="s">
        <v>148</v>
      </c>
      <c r="D29" s="11"/>
      <c r="E29" s="34"/>
      <c r="F29" s="35">
        <v>0</v>
      </c>
      <c r="G29" s="36">
        <f t="shared" si="0"/>
        <v>0</v>
      </c>
    </row>
    <row r="30" spans="2:9" x14ac:dyDescent="0.2">
      <c r="B30" s="11"/>
      <c r="C30" s="13" t="s">
        <v>149</v>
      </c>
      <c r="D30" s="11"/>
      <c r="E30" s="34"/>
      <c r="F30" s="35">
        <v>0</v>
      </c>
      <c r="G30" s="36">
        <f t="shared" si="0"/>
        <v>0</v>
      </c>
      <c r="I30" s="91"/>
    </row>
    <row r="31" spans="2:9" x14ac:dyDescent="0.2">
      <c r="B31" s="11"/>
      <c r="C31" s="13" t="s">
        <v>150</v>
      </c>
      <c r="D31" s="11"/>
      <c r="E31" s="34"/>
      <c r="F31" s="35">
        <v>0</v>
      </c>
      <c r="G31" s="36">
        <f t="shared" si="0"/>
        <v>0</v>
      </c>
      <c r="I31" s="91"/>
    </row>
    <row r="32" spans="2:9" x14ac:dyDescent="0.2">
      <c r="B32" s="11"/>
      <c r="C32" s="13" t="s">
        <v>151</v>
      </c>
      <c r="D32" s="11"/>
      <c r="E32" s="34"/>
      <c r="F32" s="35">
        <v>0</v>
      </c>
      <c r="G32" s="36">
        <f t="shared" si="0"/>
        <v>0</v>
      </c>
    </row>
    <row r="33" spans="2:7" x14ac:dyDescent="0.2">
      <c r="B33" s="11"/>
      <c r="C33" s="13"/>
      <c r="D33" s="11"/>
      <c r="E33" s="34"/>
      <c r="F33" s="35"/>
      <c r="G33" s="36"/>
    </row>
    <row r="34" spans="2:7" x14ac:dyDescent="0.2">
      <c r="B34" s="11">
        <v>3</v>
      </c>
      <c r="C34" s="12" t="s">
        <v>161</v>
      </c>
      <c r="D34" s="11"/>
      <c r="E34" s="34"/>
      <c r="F34" s="35"/>
      <c r="G34" s="36"/>
    </row>
    <row r="35" spans="2:7" x14ac:dyDescent="0.2">
      <c r="B35" s="11"/>
      <c r="C35" s="13" t="s">
        <v>162</v>
      </c>
      <c r="D35" s="11"/>
      <c r="E35" s="34"/>
      <c r="F35" s="35">
        <v>0</v>
      </c>
      <c r="G35" s="36">
        <f t="shared" si="0"/>
        <v>0</v>
      </c>
    </row>
    <row r="36" spans="2:7" x14ac:dyDescent="0.2">
      <c r="B36" s="11"/>
      <c r="C36" s="13" t="s">
        <v>163</v>
      </c>
      <c r="D36" s="11"/>
      <c r="E36" s="34"/>
      <c r="F36" s="35">
        <v>0</v>
      </c>
      <c r="G36" s="36">
        <f t="shared" si="0"/>
        <v>0</v>
      </c>
    </row>
    <row r="37" spans="2:7" x14ac:dyDescent="0.2">
      <c r="B37" s="11"/>
      <c r="C37" s="13" t="s">
        <v>164</v>
      </c>
      <c r="D37" s="11"/>
      <c r="E37" s="34"/>
      <c r="F37" s="35">
        <v>0</v>
      </c>
      <c r="G37" s="36">
        <f t="shared" si="0"/>
        <v>0</v>
      </c>
    </row>
    <row r="38" spans="2:7" x14ac:dyDescent="0.2">
      <c r="B38" s="11"/>
      <c r="C38" s="13" t="s">
        <v>165</v>
      </c>
      <c r="D38" s="11"/>
      <c r="E38" s="34"/>
      <c r="F38" s="35">
        <v>0</v>
      </c>
      <c r="G38" s="36">
        <f t="shared" si="0"/>
        <v>0</v>
      </c>
    </row>
    <row r="39" spans="2:7" x14ac:dyDescent="0.2">
      <c r="B39" s="11"/>
      <c r="C39" s="13"/>
      <c r="D39" s="11"/>
      <c r="E39" s="34"/>
      <c r="F39" s="35"/>
      <c r="G39" s="36"/>
    </row>
    <row r="40" spans="2:7" x14ac:dyDescent="0.2">
      <c r="B40" s="11">
        <v>3</v>
      </c>
      <c r="C40" s="12" t="s">
        <v>167</v>
      </c>
      <c r="D40" s="11"/>
      <c r="E40" s="34"/>
      <c r="F40" s="35"/>
      <c r="G40" s="36"/>
    </row>
    <row r="41" spans="2:7" x14ac:dyDescent="0.2">
      <c r="B41" s="11"/>
      <c r="C41" s="13" t="s">
        <v>168</v>
      </c>
      <c r="D41" s="11"/>
      <c r="E41" s="34"/>
      <c r="F41" s="35">
        <v>0</v>
      </c>
      <c r="G41" s="36">
        <f t="shared" si="0"/>
        <v>0</v>
      </c>
    </row>
    <row r="42" spans="2:7" x14ac:dyDescent="0.2">
      <c r="B42" s="11"/>
      <c r="C42" s="13" t="s">
        <v>169</v>
      </c>
      <c r="D42" s="11"/>
      <c r="E42" s="34"/>
      <c r="F42" s="35">
        <v>0</v>
      </c>
      <c r="G42" s="36">
        <f t="shared" si="0"/>
        <v>0</v>
      </c>
    </row>
    <row r="43" spans="2:7" x14ac:dyDescent="0.2">
      <c r="B43" s="11"/>
      <c r="C43" s="13" t="s">
        <v>173</v>
      </c>
      <c r="D43" s="11"/>
      <c r="E43" s="34"/>
      <c r="F43" s="35">
        <v>0</v>
      </c>
      <c r="G43" s="36">
        <f t="shared" si="0"/>
        <v>0</v>
      </c>
    </row>
    <row r="44" spans="2:7" x14ac:dyDescent="0.2">
      <c r="B44" s="11"/>
      <c r="C44" s="13" t="s">
        <v>182</v>
      </c>
      <c r="D44" s="11"/>
      <c r="E44" s="34"/>
      <c r="F44" s="35">
        <v>0</v>
      </c>
      <c r="G44" s="36">
        <f t="shared" si="0"/>
        <v>0</v>
      </c>
    </row>
    <row r="45" spans="2:7" x14ac:dyDescent="0.2">
      <c r="B45" s="11"/>
      <c r="C45" s="13" t="s">
        <v>183</v>
      </c>
      <c r="D45" s="11"/>
      <c r="E45" s="34"/>
      <c r="F45" s="35">
        <v>0</v>
      </c>
      <c r="G45" s="36">
        <f t="shared" si="0"/>
        <v>0</v>
      </c>
    </row>
    <row r="46" spans="2:7" x14ac:dyDescent="0.2">
      <c r="B46" s="11"/>
      <c r="C46" s="13"/>
      <c r="D46" s="11"/>
      <c r="E46" s="34"/>
      <c r="F46" s="35"/>
      <c r="G46" s="36"/>
    </row>
    <row r="47" spans="2:7" x14ac:dyDescent="0.2">
      <c r="B47" s="11">
        <v>4</v>
      </c>
      <c r="C47" s="12" t="s">
        <v>157</v>
      </c>
      <c r="D47" s="11"/>
      <c r="E47" s="34"/>
      <c r="F47" s="35"/>
      <c r="G47" s="36"/>
    </row>
    <row r="48" spans="2:7" x14ac:dyDescent="0.2">
      <c r="B48" s="11"/>
      <c r="C48" s="13" t="s">
        <v>160</v>
      </c>
      <c r="D48" s="11"/>
      <c r="E48" s="34"/>
      <c r="F48" s="35">
        <v>0</v>
      </c>
      <c r="G48" s="36">
        <f t="shared" si="0"/>
        <v>0</v>
      </c>
    </row>
    <row r="49" spans="2:7" x14ac:dyDescent="0.2">
      <c r="B49" s="11"/>
      <c r="C49" s="13" t="s">
        <v>158</v>
      </c>
      <c r="D49" s="11"/>
      <c r="E49" s="34"/>
      <c r="F49" s="35">
        <v>0</v>
      </c>
      <c r="G49" s="36">
        <f t="shared" si="0"/>
        <v>0</v>
      </c>
    </row>
    <row r="50" spans="2:7" x14ac:dyDescent="0.2">
      <c r="B50" s="11"/>
      <c r="C50" s="13" t="s">
        <v>159</v>
      </c>
      <c r="D50" s="11"/>
      <c r="E50" s="34"/>
      <c r="F50" s="35">
        <v>0</v>
      </c>
      <c r="G50" s="36">
        <f t="shared" si="0"/>
        <v>0</v>
      </c>
    </row>
    <row r="51" spans="2:7" x14ac:dyDescent="0.2">
      <c r="B51" s="11"/>
      <c r="C51" s="13"/>
      <c r="D51" s="11"/>
      <c r="E51" s="34"/>
      <c r="F51" s="35"/>
      <c r="G51" s="36"/>
    </row>
    <row r="52" spans="2:7" x14ac:dyDescent="0.2">
      <c r="B52" s="143" t="s">
        <v>8</v>
      </c>
      <c r="C52" s="144"/>
      <c r="D52" s="144"/>
      <c r="E52" s="145"/>
      <c r="F52" s="122">
        <f>SUM(F15:F51)</f>
        <v>0</v>
      </c>
      <c r="G52" s="122">
        <f>SUM(G15:G51)</f>
        <v>0</v>
      </c>
    </row>
    <row r="54" spans="2:7" x14ac:dyDescent="0.2">
      <c r="B54" s="137" t="s">
        <v>14</v>
      </c>
      <c r="C54" s="138"/>
      <c r="D54" s="138"/>
      <c r="E54" s="138"/>
      <c r="F54" s="138"/>
      <c r="G54" s="139"/>
    </row>
    <row r="55" spans="2:7" ht="25.5" x14ac:dyDescent="0.2">
      <c r="B55" s="120" t="s">
        <v>16</v>
      </c>
      <c r="C55" s="120" t="s">
        <v>4</v>
      </c>
      <c r="D55" s="120" t="s">
        <v>10</v>
      </c>
      <c r="E55" s="120" t="s">
        <v>17</v>
      </c>
      <c r="F55" s="120" t="s">
        <v>18</v>
      </c>
      <c r="G55" s="120" t="s">
        <v>19</v>
      </c>
    </row>
    <row r="56" spans="2:7" x14ac:dyDescent="0.2">
      <c r="B56" s="18" t="s">
        <v>20</v>
      </c>
      <c r="C56" s="19" t="s">
        <v>21</v>
      </c>
      <c r="D56" s="18">
        <v>2</v>
      </c>
      <c r="E56" s="14">
        <v>0</v>
      </c>
      <c r="F56" s="18">
        <f t="shared" ref="F56:F68" si="1">E56*D56</f>
        <v>0</v>
      </c>
      <c r="G56" s="15"/>
    </row>
    <row r="57" spans="2:7" x14ac:dyDescent="0.2">
      <c r="B57" s="18" t="s">
        <v>22</v>
      </c>
      <c r="C57" s="19" t="s">
        <v>23</v>
      </c>
      <c r="D57" s="18">
        <v>1</v>
      </c>
      <c r="E57" s="14">
        <v>0</v>
      </c>
      <c r="F57" s="18">
        <f t="shared" si="1"/>
        <v>0</v>
      </c>
      <c r="G57" s="15"/>
    </row>
    <row r="58" spans="2:7" x14ac:dyDescent="0.2">
      <c r="B58" s="18" t="s">
        <v>24</v>
      </c>
      <c r="C58" s="19" t="s">
        <v>25</v>
      </c>
      <c r="D58" s="18">
        <v>1</v>
      </c>
      <c r="E58" s="14">
        <v>0</v>
      </c>
      <c r="F58" s="18">
        <f t="shared" si="1"/>
        <v>0</v>
      </c>
      <c r="G58" s="15"/>
    </row>
    <row r="59" spans="2:7" x14ac:dyDescent="0.2">
      <c r="B59" s="18" t="s">
        <v>26</v>
      </c>
      <c r="C59" s="19" t="s">
        <v>27</v>
      </c>
      <c r="D59" s="18">
        <v>1</v>
      </c>
      <c r="E59" s="14">
        <v>0</v>
      </c>
      <c r="F59" s="18">
        <f t="shared" si="1"/>
        <v>0</v>
      </c>
      <c r="G59" s="15"/>
    </row>
    <row r="60" spans="2:7" x14ac:dyDescent="0.2">
      <c r="B60" s="18" t="s">
        <v>28</v>
      </c>
      <c r="C60" s="19" t="s">
        <v>29</v>
      </c>
      <c r="D60" s="18">
        <v>1</v>
      </c>
      <c r="E60" s="14">
        <v>0</v>
      </c>
      <c r="F60" s="18">
        <f t="shared" si="1"/>
        <v>0</v>
      </c>
      <c r="G60" s="15"/>
    </row>
    <row r="61" spans="2:7" x14ac:dyDescent="0.2">
      <c r="B61" s="18" t="s">
        <v>30</v>
      </c>
      <c r="C61" s="19" t="s">
        <v>31</v>
      </c>
      <c r="D61" s="18">
        <v>0.5</v>
      </c>
      <c r="E61" s="14">
        <v>0</v>
      </c>
      <c r="F61" s="18">
        <f t="shared" si="1"/>
        <v>0</v>
      </c>
      <c r="G61" s="16"/>
    </row>
    <row r="62" spans="2:7" x14ac:dyDescent="0.2">
      <c r="B62" s="18" t="s">
        <v>32</v>
      </c>
      <c r="C62" s="19" t="s">
        <v>33</v>
      </c>
      <c r="D62" s="18">
        <v>0.5</v>
      </c>
      <c r="E62" s="14">
        <v>0</v>
      </c>
      <c r="F62" s="18">
        <f t="shared" si="1"/>
        <v>0</v>
      </c>
      <c r="G62" s="15"/>
    </row>
    <row r="63" spans="2:7" x14ac:dyDescent="0.2">
      <c r="B63" s="18" t="s">
        <v>34</v>
      </c>
      <c r="C63" s="19" t="s">
        <v>35</v>
      </c>
      <c r="D63" s="18">
        <v>2</v>
      </c>
      <c r="E63" s="14">
        <v>0</v>
      </c>
      <c r="F63" s="18">
        <f t="shared" si="1"/>
        <v>0</v>
      </c>
      <c r="G63" s="16"/>
    </row>
    <row r="64" spans="2:7" x14ac:dyDescent="0.2">
      <c r="B64" s="18" t="s">
        <v>36</v>
      </c>
      <c r="C64" s="19" t="s">
        <v>37</v>
      </c>
      <c r="D64" s="18">
        <v>1</v>
      </c>
      <c r="E64" s="14">
        <v>0</v>
      </c>
      <c r="F64" s="18">
        <f t="shared" si="1"/>
        <v>0</v>
      </c>
      <c r="G64" s="15"/>
    </row>
    <row r="65" spans="2:7" x14ac:dyDescent="0.2">
      <c r="B65" s="18" t="s">
        <v>38</v>
      </c>
      <c r="C65" s="19" t="s">
        <v>39</v>
      </c>
      <c r="D65" s="18">
        <v>1</v>
      </c>
      <c r="E65" s="14">
        <v>0</v>
      </c>
      <c r="F65" s="18">
        <f t="shared" si="1"/>
        <v>0</v>
      </c>
      <c r="G65" s="15"/>
    </row>
    <row r="66" spans="2:7" x14ac:dyDescent="0.2">
      <c r="B66" s="18" t="s">
        <v>40</v>
      </c>
      <c r="C66" s="19" t="s">
        <v>41</v>
      </c>
      <c r="D66" s="18">
        <v>1</v>
      </c>
      <c r="E66" s="14">
        <v>0</v>
      </c>
      <c r="F66" s="18">
        <f t="shared" si="1"/>
        <v>0</v>
      </c>
      <c r="G66" s="15"/>
    </row>
    <row r="67" spans="2:7" x14ac:dyDescent="0.2">
      <c r="B67" s="18" t="s">
        <v>42</v>
      </c>
      <c r="C67" s="19" t="s">
        <v>43</v>
      </c>
      <c r="D67" s="18">
        <v>1</v>
      </c>
      <c r="E67" s="14">
        <v>0</v>
      </c>
      <c r="F67" s="18">
        <f t="shared" si="1"/>
        <v>0</v>
      </c>
      <c r="G67" s="15"/>
    </row>
    <row r="68" spans="2:7" x14ac:dyDescent="0.2">
      <c r="B68" s="18" t="s">
        <v>44</v>
      </c>
      <c r="C68" s="19" t="s">
        <v>45</v>
      </c>
      <c r="D68" s="18">
        <v>1</v>
      </c>
      <c r="E68" s="14">
        <v>0</v>
      </c>
      <c r="F68" s="18">
        <f t="shared" si="1"/>
        <v>0</v>
      </c>
      <c r="G68" s="15"/>
    </row>
    <row r="69" spans="2:7" x14ac:dyDescent="0.2">
      <c r="B69" s="140" t="s">
        <v>46</v>
      </c>
      <c r="C69" s="141"/>
      <c r="D69" s="141"/>
      <c r="E69" s="142"/>
      <c r="F69" s="123">
        <f>SUM(F56:F68)</f>
        <v>0</v>
      </c>
      <c r="G69" s="120"/>
    </row>
    <row r="70" spans="2:7" x14ac:dyDescent="0.2">
      <c r="B70" s="134" t="s">
        <v>15</v>
      </c>
      <c r="C70" s="135"/>
      <c r="D70" s="135"/>
      <c r="E70" s="136"/>
      <c r="F70" s="124">
        <f>1+(0.01*SUM(F56:F68))</f>
        <v>1</v>
      </c>
      <c r="G70" s="120"/>
    </row>
    <row r="71" spans="2:7" x14ac:dyDescent="0.2">
      <c r="B71" s="42" t="s">
        <v>91</v>
      </c>
      <c r="C71" s="43"/>
      <c r="D71" s="43"/>
      <c r="E71" s="43"/>
      <c r="F71" s="43"/>
      <c r="G71" s="43"/>
    </row>
    <row r="72" spans="2:7" x14ac:dyDescent="0.2">
      <c r="B72" s="43"/>
      <c r="C72" s="43"/>
      <c r="D72" s="43"/>
      <c r="E72" s="43"/>
      <c r="F72" s="43"/>
      <c r="G72" s="43"/>
    </row>
    <row r="73" spans="2:7" x14ac:dyDescent="0.2">
      <c r="B73" s="137" t="s">
        <v>47</v>
      </c>
      <c r="C73" s="138"/>
      <c r="D73" s="138"/>
      <c r="E73" s="138"/>
      <c r="F73" s="138"/>
      <c r="G73" s="139"/>
    </row>
    <row r="74" spans="2:7" ht="25.5" x14ac:dyDescent="0.2">
      <c r="B74" s="120" t="s">
        <v>49</v>
      </c>
      <c r="C74" s="120" t="s">
        <v>4</v>
      </c>
      <c r="D74" s="120" t="s">
        <v>10</v>
      </c>
      <c r="E74" s="120" t="s">
        <v>17</v>
      </c>
      <c r="F74" s="120" t="s">
        <v>18</v>
      </c>
      <c r="G74" s="120" t="s">
        <v>19</v>
      </c>
    </row>
    <row r="75" spans="2:7" x14ac:dyDescent="0.2">
      <c r="B75" s="18" t="s">
        <v>50</v>
      </c>
      <c r="C75" s="19" t="s">
        <v>51</v>
      </c>
      <c r="D75" s="18">
        <v>1.5</v>
      </c>
      <c r="E75" s="14">
        <v>0</v>
      </c>
      <c r="F75" s="18">
        <f t="shared" ref="F75:F80" si="2">E75*D75</f>
        <v>0</v>
      </c>
      <c r="G75" s="15"/>
    </row>
    <row r="76" spans="2:7" x14ac:dyDescent="0.2">
      <c r="B76" s="18" t="s">
        <v>52</v>
      </c>
      <c r="C76" s="19" t="s">
        <v>87</v>
      </c>
      <c r="D76" s="18">
        <v>-1</v>
      </c>
      <c r="E76" s="14">
        <v>0</v>
      </c>
      <c r="F76" s="18">
        <f t="shared" si="2"/>
        <v>0</v>
      </c>
      <c r="G76" s="15"/>
    </row>
    <row r="77" spans="2:7" x14ac:dyDescent="0.2">
      <c r="B77" s="18" t="s">
        <v>54</v>
      </c>
      <c r="C77" s="19" t="s">
        <v>56</v>
      </c>
      <c r="D77" s="18">
        <v>0.5</v>
      </c>
      <c r="E77" s="14">
        <v>0</v>
      </c>
      <c r="F77" s="18">
        <f t="shared" si="2"/>
        <v>0</v>
      </c>
      <c r="G77" s="15"/>
    </row>
    <row r="78" spans="2:7" x14ac:dyDescent="0.2">
      <c r="B78" s="18" t="s">
        <v>55</v>
      </c>
      <c r="C78" s="19" t="s">
        <v>53</v>
      </c>
      <c r="D78" s="18">
        <v>0.5</v>
      </c>
      <c r="E78" s="14">
        <v>0</v>
      </c>
      <c r="F78" s="18">
        <f t="shared" si="2"/>
        <v>0</v>
      </c>
      <c r="G78" s="15"/>
    </row>
    <row r="79" spans="2:7" x14ac:dyDescent="0.2">
      <c r="B79" s="18" t="s">
        <v>57</v>
      </c>
      <c r="C79" s="19" t="s">
        <v>89</v>
      </c>
      <c r="D79" s="18">
        <v>1</v>
      </c>
      <c r="E79" s="14">
        <v>0</v>
      </c>
      <c r="F79" s="18">
        <f t="shared" si="2"/>
        <v>0</v>
      </c>
      <c r="G79" s="16"/>
    </row>
    <row r="80" spans="2:7" x14ac:dyDescent="0.2">
      <c r="B80" s="18" t="s">
        <v>59</v>
      </c>
      <c r="C80" s="19" t="s">
        <v>58</v>
      </c>
      <c r="D80" s="18">
        <v>1</v>
      </c>
      <c r="E80" s="14">
        <v>0</v>
      </c>
      <c r="F80" s="18">
        <f t="shared" si="2"/>
        <v>0</v>
      </c>
      <c r="G80" s="15"/>
    </row>
    <row r="81" spans="2:8" x14ac:dyDescent="0.2">
      <c r="B81" s="18" t="s">
        <v>61</v>
      </c>
      <c r="C81" s="19" t="s">
        <v>63</v>
      </c>
      <c r="D81" s="18">
        <v>-1</v>
      </c>
      <c r="E81" s="14">
        <v>0</v>
      </c>
      <c r="F81" s="18">
        <f t="shared" ref="F81" si="3">E81*D81</f>
        <v>0</v>
      </c>
      <c r="G81" s="15"/>
    </row>
    <row r="82" spans="2:8" x14ac:dyDescent="0.2">
      <c r="B82" s="18" t="s">
        <v>62</v>
      </c>
      <c r="C82" s="52" t="s">
        <v>60</v>
      </c>
      <c r="D82" s="18">
        <v>2</v>
      </c>
      <c r="E82" s="14">
        <v>0</v>
      </c>
      <c r="F82" s="18">
        <f t="shared" ref="F82" si="4">E82*D82</f>
        <v>0</v>
      </c>
      <c r="G82" s="16"/>
    </row>
    <row r="83" spans="2:8" x14ac:dyDescent="0.2">
      <c r="B83" s="140" t="s">
        <v>64</v>
      </c>
      <c r="C83" s="141"/>
      <c r="D83" s="141"/>
      <c r="E83" s="142"/>
      <c r="F83" s="123">
        <f>SUM(F75:F82)</f>
        <v>0</v>
      </c>
      <c r="G83" s="120"/>
    </row>
    <row r="84" spans="2:8" x14ac:dyDescent="0.2">
      <c r="B84" s="134" t="s">
        <v>48</v>
      </c>
      <c r="C84" s="135"/>
      <c r="D84" s="135"/>
      <c r="E84" s="136"/>
      <c r="F84" s="124">
        <f>1+(-0.03*SUM(F75:F82))</f>
        <v>1</v>
      </c>
      <c r="G84" s="120"/>
    </row>
    <row r="85" spans="2:8" x14ac:dyDescent="0.2">
      <c r="B85" s="42" t="s">
        <v>88</v>
      </c>
      <c r="C85" s="43"/>
      <c r="D85" s="43"/>
      <c r="E85" s="43"/>
      <c r="F85" s="43"/>
      <c r="G85" s="43"/>
      <c r="H85" s="43"/>
    </row>
    <row r="86" spans="2:8" x14ac:dyDescent="0.2">
      <c r="B86" s="43" t="s">
        <v>129</v>
      </c>
      <c r="C86" s="43"/>
      <c r="D86" s="43"/>
      <c r="E86" s="43"/>
      <c r="F86" s="43"/>
      <c r="G86" s="43"/>
      <c r="H86" s="43"/>
    </row>
  </sheetData>
  <mergeCells count="10">
    <mergeCell ref="B8:C8"/>
    <mergeCell ref="B9:C9"/>
    <mergeCell ref="B11:G11"/>
    <mergeCell ref="B54:G54"/>
    <mergeCell ref="B69:E69"/>
    <mergeCell ref="B70:E70"/>
    <mergeCell ref="B73:G73"/>
    <mergeCell ref="B83:E83"/>
    <mergeCell ref="B84:E84"/>
    <mergeCell ref="B52:E52"/>
  </mergeCells>
  <dataValidations count="3">
    <dataValidation type="list" allowBlank="1" showInputMessage="1" showErrorMessage="1" sqref="E56:E68 E75:E82">
      <formula1>"0,1,2,3,4,5"</formula1>
    </dataValidation>
    <dataValidation type="list" allowBlank="1" showInputMessage="1" showErrorMessage="1" sqref="E15:E19 E24:E51">
      <formula1>"Alta,Media,Baja"</formula1>
    </dataValidation>
    <dataValidation type="list" allowBlank="1" showInputMessage="1" showErrorMessage="1" sqref="E22:E23">
      <formula1>"Si,No"</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64"/>
  <sheetViews>
    <sheetView showGridLines="0" topLeftCell="A4" zoomScaleNormal="100" workbookViewId="0">
      <selection activeCell="J17" sqref="J17"/>
    </sheetView>
  </sheetViews>
  <sheetFormatPr baseColWidth="10" defaultColWidth="11.42578125" defaultRowHeight="15" x14ac:dyDescent="0.25"/>
  <cols>
    <col min="1" max="1" width="1.7109375" customWidth="1"/>
    <col min="2" max="2" width="39.28515625" customWidth="1"/>
    <col min="3" max="3" width="32.7109375" customWidth="1"/>
    <col min="4" max="4" width="15.140625" customWidth="1"/>
    <col min="5" max="5" width="32.7109375" customWidth="1"/>
    <col min="6" max="6" width="20" customWidth="1"/>
    <col min="7" max="7" width="14" customWidth="1"/>
    <col min="8" max="8" width="6.140625" style="59" customWidth="1"/>
    <col min="9" max="9" width="14.5703125" style="44" customWidth="1"/>
    <col min="10" max="10" width="13.7109375" customWidth="1"/>
    <col min="11" max="18" width="9.85546875" customWidth="1"/>
    <col min="19" max="19" width="11.5703125" bestFit="1" customWidth="1"/>
    <col min="20" max="20" width="12" bestFit="1" customWidth="1"/>
    <col min="21" max="21" width="13.5703125" customWidth="1"/>
    <col min="22" max="22" width="12" bestFit="1" customWidth="1"/>
  </cols>
  <sheetData>
    <row r="2" spans="2:23" x14ac:dyDescent="0.25">
      <c r="F2" s="1"/>
      <c r="G2" s="2"/>
      <c r="H2" s="56"/>
    </row>
    <row r="3" spans="2:23" x14ac:dyDescent="0.25">
      <c r="F3" s="1"/>
      <c r="G3" s="2"/>
      <c r="H3" s="56"/>
    </row>
    <row r="4" spans="2:23" x14ac:dyDescent="0.25">
      <c r="F4" s="1"/>
      <c r="G4" s="2"/>
      <c r="H4" s="56"/>
    </row>
    <row r="5" spans="2:23" x14ac:dyDescent="0.25">
      <c r="B5" s="115" t="s">
        <v>3</v>
      </c>
      <c r="C5" s="6"/>
      <c r="D5" s="6"/>
      <c r="E5" s="6"/>
      <c r="F5" s="1"/>
      <c r="G5" s="2"/>
      <c r="H5" s="56"/>
    </row>
    <row r="6" spans="2:23" x14ac:dyDescent="0.25">
      <c r="B6" s="115" t="s">
        <v>2</v>
      </c>
      <c r="C6" s="7"/>
      <c r="D6" s="7"/>
      <c r="E6" s="7"/>
      <c r="F6" s="1"/>
      <c r="G6" s="2"/>
      <c r="H6" s="56"/>
    </row>
    <row r="7" spans="2:23" x14ac:dyDescent="0.25">
      <c r="F7" s="1"/>
      <c r="G7" s="2"/>
      <c r="H7" s="56"/>
    </row>
    <row r="8" spans="2:23" x14ac:dyDescent="0.25">
      <c r="B8" s="117" t="s">
        <v>71</v>
      </c>
      <c r="C8" s="166"/>
      <c r="D8" s="166"/>
      <c r="E8" s="118"/>
      <c r="F8" s="24">
        <f>'Estim de tamaño'!G52</f>
        <v>0</v>
      </c>
      <c r="G8" s="2"/>
      <c r="H8" s="56"/>
      <c r="I8" s="85" t="s">
        <v>132</v>
      </c>
      <c r="J8" s="84"/>
    </row>
    <row r="9" spans="2:23" x14ac:dyDescent="0.25">
      <c r="B9" s="117" t="s">
        <v>66</v>
      </c>
      <c r="C9" s="166"/>
      <c r="D9" s="166"/>
      <c r="E9" s="118"/>
      <c r="F9" s="92">
        <v>1</v>
      </c>
      <c r="G9" s="87" t="s">
        <v>132</v>
      </c>
      <c r="H9" s="57"/>
      <c r="I9" s="86" t="s">
        <v>133</v>
      </c>
      <c r="J9" s="84"/>
    </row>
    <row r="10" spans="2:23" x14ac:dyDescent="0.25">
      <c r="B10" s="117" t="s">
        <v>68</v>
      </c>
      <c r="C10" s="166"/>
      <c r="D10" s="166"/>
      <c r="E10" s="118"/>
      <c r="F10" s="25">
        <f>F8*F9</f>
        <v>0</v>
      </c>
      <c r="G10" s="33"/>
      <c r="H10" s="58"/>
      <c r="I10" s="83"/>
      <c r="J10" s="84"/>
    </row>
    <row r="11" spans="2:23" x14ac:dyDescent="0.25">
      <c r="F11" s="1"/>
      <c r="G11" s="3"/>
      <c r="I11" s="83"/>
      <c r="J11" s="84"/>
    </row>
    <row r="12" spans="2:23" x14ac:dyDescent="0.25">
      <c r="B12" s="9" t="s">
        <v>118</v>
      </c>
      <c r="C12" s="10"/>
      <c r="D12" s="10"/>
      <c r="E12" s="10"/>
      <c r="F12" s="10"/>
      <c r="G12" s="77"/>
      <c r="H12" s="77"/>
      <c r="I12" s="77"/>
      <c r="J12" s="77"/>
      <c r="K12" s="77"/>
    </row>
    <row r="13" spans="2:23" ht="24.75" customHeight="1" x14ac:dyDescent="0.25">
      <c r="B13" s="108" t="s">
        <v>119</v>
      </c>
      <c r="C13" s="116" t="s">
        <v>69</v>
      </c>
      <c r="D13" s="116" t="s">
        <v>125</v>
      </c>
      <c r="E13" s="116" t="s">
        <v>127</v>
      </c>
      <c r="F13" s="116" t="s">
        <v>70</v>
      </c>
      <c r="G13" s="78"/>
      <c r="H13" s="78"/>
      <c r="I13" s="78"/>
      <c r="J13" s="148"/>
      <c r="K13" s="148"/>
    </row>
    <row r="14" spans="2:23" ht="23.25" x14ac:dyDescent="0.25">
      <c r="B14" s="20" t="s">
        <v>121</v>
      </c>
      <c r="C14" s="149">
        <v>0.01</v>
      </c>
      <c r="D14" s="94"/>
      <c r="E14" s="71" t="s">
        <v>126</v>
      </c>
      <c r="F14" s="167">
        <f>$F$31/$C$31*C14</f>
        <v>0</v>
      </c>
      <c r="G14" s="79"/>
      <c r="H14" s="79"/>
      <c r="I14" s="79"/>
      <c r="J14" s="79"/>
      <c r="K14" s="79"/>
      <c r="S14" s="62"/>
      <c r="T14" s="62"/>
      <c r="U14" s="62"/>
      <c r="V14" s="62"/>
      <c r="W14" s="62"/>
    </row>
    <row r="15" spans="2:23" x14ac:dyDescent="0.25">
      <c r="B15" s="21" t="s">
        <v>92</v>
      </c>
      <c r="C15" s="150"/>
      <c r="D15" s="95"/>
      <c r="E15" s="72"/>
      <c r="F15" s="168"/>
      <c r="G15" s="79"/>
      <c r="H15" s="79"/>
      <c r="I15" s="79"/>
      <c r="J15" s="79"/>
      <c r="K15" s="79"/>
      <c r="L15" s="60"/>
      <c r="M15" s="60"/>
      <c r="N15" s="60"/>
      <c r="O15" s="60"/>
      <c r="P15" s="60"/>
      <c r="Q15" s="60"/>
      <c r="R15" s="60"/>
      <c r="S15" s="61"/>
      <c r="T15" s="62"/>
      <c r="U15" s="62"/>
      <c r="V15" s="61"/>
      <c r="W15" s="62"/>
    </row>
    <row r="16" spans="2:23" x14ac:dyDescent="0.25">
      <c r="B16" s="21" t="s">
        <v>103</v>
      </c>
      <c r="C16" s="150"/>
      <c r="D16" s="95"/>
      <c r="E16" s="72"/>
      <c r="F16" s="159"/>
      <c r="H16"/>
      <c r="I16"/>
      <c r="L16" s="60"/>
      <c r="M16" s="60"/>
      <c r="N16" s="60"/>
      <c r="O16" s="60"/>
      <c r="P16" s="60"/>
      <c r="Q16" s="60"/>
      <c r="R16" s="60"/>
      <c r="S16" s="61"/>
      <c r="T16" s="62"/>
      <c r="U16" s="62"/>
      <c r="V16" s="61"/>
      <c r="W16" s="62"/>
    </row>
    <row r="17" spans="2:23" x14ac:dyDescent="0.25">
      <c r="B17" s="21" t="s">
        <v>95</v>
      </c>
      <c r="C17" s="150"/>
      <c r="D17" s="95"/>
      <c r="E17" s="72"/>
      <c r="F17" s="159"/>
      <c r="H17"/>
      <c r="I17"/>
      <c r="L17" s="60"/>
      <c r="M17" s="60"/>
      <c r="N17" s="60"/>
      <c r="O17" s="60"/>
      <c r="P17" s="60"/>
      <c r="Q17" s="60"/>
      <c r="R17" s="60"/>
      <c r="S17" s="61"/>
      <c r="T17" s="62"/>
      <c r="U17" s="62"/>
      <c r="V17" s="61"/>
      <c r="W17" s="62"/>
    </row>
    <row r="18" spans="2:23" x14ac:dyDescent="0.25">
      <c r="B18" s="21" t="s">
        <v>101</v>
      </c>
      <c r="C18" s="150"/>
      <c r="D18" s="95"/>
      <c r="E18" s="72"/>
      <c r="F18" s="159"/>
      <c r="H18"/>
      <c r="I18"/>
      <c r="L18" s="60"/>
      <c r="M18" s="60"/>
      <c r="N18" s="60"/>
      <c r="O18" s="60"/>
      <c r="P18" s="60"/>
      <c r="Q18" s="60"/>
      <c r="R18" s="60"/>
      <c r="S18" s="61"/>
      <c r="T18" s="62"/>
      <c r="U18" s="62"/>
      <c r="V18" s="61"/>
      <c r="W18" s="62"/>
    </row>
    <row r="19" spans="2:23" x14ac:dyDescent="0.25">
      <c r="B19" s="21" t="s">
        <v>94</v>
      </c>
      <c r="C19" s="150"/>
      <c r="D19" s="95"/>
      <c r="E19" s="72"/>
      <c r="F19" s="159"/>
      <c r="H19"/>
      <c r="I19"/>
      <c r="L19" s="60"/>
      <c r="M19" s="60"/>
      <c r="N19" s="60"/>
      <c r="O19" s="60"/>
      <c r="P19" s="60"/>
      <c r="Q19" s="60"/>
      <c r="R19" s="60"/>
      <c r="S19" s="61"/>
      <c r="T19" s="62"/>
      <c r="U19" s="62"/>
      <c r="V19" s="61"/>
      <c r="W19" s="62"/>
    </row>
    <row r="20" spans="2:23" s="4" customFormat="1" x14ac:dyDescent="0.25">
      <c r="B20" s="21" t="s">
        <v>93</v>
      </c>
      <c r="C20" s="150"/>
      <c r="D20" s="95"/>
      <c r="E20" s="72"/>
      <c r="F20" s="159"/>
      <c r="G20"/>
      <c r="H20"/>
      <c r="I20"/>
      <c r="J20"/>
      <c r="K20"/>
      <c r="L20" s="60"/>
      <c r="M20" s="60"/>
      <c r="N20" s="60"/>
      <c r="O20" s="60"/>
      <c r="P20" s="60"/>
      <c r="Q20" s="60"/>
      <c r="R20" s="60"/>
      <c r="S20" s="61"/>
      <c r="T20" s="61"/>
      <c r="U20" s="62"/>
      <c r="V20" s="61"/>
      <c r="W20" s="63"/>
    </row>
    <row r="21" spans="2:23" s="4" customFormat="1" x14ac:dyDescent="0.25">
      <c r="B21" s="21" t="s">
        <v>99</v>
      </c>
      <c r="C21" s="150"/>
      <c r="D21" s="95"/>
      <c r="E21" s="72"/>
      <c r="F21" s="159"/>
      <c r="G21"/>
      <c r="H21"/>
      <c r="I21"/>
      <c r="J21"/>
      <c r="K21"/>
      <c r="S21" s="63"/>
      <c r="T21" s="63"/>
      <c r="U21" s="63"/>
      <c r="V21" s="63"/>
      <c r="W21" s="63"/>
    </row>
    <row r="22" spans="2:23" x14ac:dyDescent="0.25">
      <c r="B22" s="21" t="s">
        <v>96</v>
      </c>
      <c r="C22" s="151"/>
      <c r="D22" s="93">
        <v>0.01</v>
      </c>
      <c r="E22" s="73"/>
      <c r="F22" s="160"/>
      <c r="H22"/>
      <c r="I22"/>
      <c r="S22" s="62"/>
      <c r="T22" s="62"/>
      <c r="U22" s="62"/>
      <c r="V22" s="62"/>
      <c r="W22" s="62"/>
    </row>
    <row r="23" spans="2:23" x14ac:dyDescent="0.25">
      <c r="B23" s="54" t="s">
        <v>105</v>
      </c>
      <c r="C23" s="149">
        <v>0.1</v>
      </c>
      <c r="D23" s="94"/>
      <c r="E23" s="71"/>
      <c r="F23" s="161">
        <f>$F$31/$C$31*C23</f>
        <v>0</v>
      </c>
      <c r="H23"/>
      <c r="I23"/>
      <c r="S23" s="62"/>
      <c r="T23" s="62"/>
      <c r="U23" s="62"/>
      <c r="V23" s="62"/>
      <c r="W23" s="62"/>
    </row>
    <row r="24" spans="2:23" x14ac:dyDescent="0.25">
      <c r="B24" s="55" t="s">
        <v>98</v>
      </c>
      <c r="C24" s="150"/>
      <c r="D24" s="95"/>
      <c r="E24" s="72"/>
      <c r="F24" s="162"/>
      <c r="H24"/>
      <c r="I24"/>
      <c r="L24" s="60"/>
      <c r="M24" s="60"/>
      <c r="N24" s="60"/>
      <c r="O24" s="60"/>
      <c r="P24" s="60"/>
      <c r="Q24" s="60"/>
      <c r="R24" s="60"/>
      <c r="S24" s="61"/>
      <c r="T24" s="62"/>
      <c r="U24" s="62"/>
      <c r="V24" s="62"/>
      <c r="W24" s="62"/>
    </row>
    <row r="25" spans="2:23" x14ac:dyDescent="0.25">
      <c r="B25" s="55" t="s">
        <v>97</v>
      </c>
      <c r="C25" s="150"/>
      <c r="D25" s="95"/>
      <c r="E25" s="72"/>
      <c r="F25" s="162"/>
      <c r="H25"/>
      <c r="I25"/>
      <c r="L25" s="60"/>
      <c r="M25" s="60"/>
      <c r="N25" s="60"/>
      <c r="O25" s="60"/>
      <c r="P25" s="60"/>
      <c r="Q25" s="60"/>
      <c r="R25" s="60"/>
      <c r="S25" s="61"/>
      <c r="T25" s="62"/>
      <c r="U25" s="62"/>
      <c r="V25" s="62"/>
      <c r="W25" s="62"/>
    </row>
    <row r="26" spans="2:23" x14ac:dyDescent="0.25">
      <c r="B26" s="55" t="s">
        <v>100</v>
      </c>
      <c r="C26" s="150"/>
      <c r="D26" s="95"/>
      <c r="E26" s="72"/>
      <c r="F26" s="162"/>
      <c r="H26"/>
      <c r="I26"/>
      <c r="L26" s="60"/>
      <c r="M26" s="60"/>
      <c r="N26" s="60"/>
      <c r="O26" s="60"/>
      <c r="P26" s="60"/>
      <c r="Q26" s="60"/>
      <c r="R26" s="60"/>
      <c r="S26" s="61"/>
      <c r="T26" s="62"/>
      <c r="U26" s="62"/>
      <c r="V26" s="62"/>
      <c r="W26" s="62"/>
    </row>
    <row r="27" spans="2:23" x14ac:dyDescent="0.25">
      <c r="B27" s="55" t="s">
        <v>102</v>
      </c>
      <c r="C27" s="150"/>
      <c r="D27" s="95"/>
      <c r="E27" s="72"/>
      <c r="F27" s="162"/>
      <c r="H27"/>
      <c r="I27"/>
      <c r="L27" s="60"/>
      <c r="M27" s="60"/>
      <c r="N27" s="60"/>
      <c r="O27" s="60"/>
      <c r="P27" s="60"/>
      <c r="Q27" s="60"/>
      <c r="R27" s="60"/>
      <c r="S27" s="61"/>
      <c r="T27" s="62"/>
      <c r="U27" s="62"/>
      <c r="V27" s="62"/>
      <c r="W27" s="62"/>
    </row>
    <row r="28" spans="2:23" ht="15.75" customHeight="1" x14ac:dyDescent="0.25">
      <c r="B28" s="55" t="s">
        <v>136</v>
      </c>
      <c r="C28" s="150"/>
      <c r="D28" s="95"/>
      <c r="E28" s="72"/>
      <c r="F28" s="162"/>
      <c r="H28"/>
      <c r="I28"/>
      <c r="L28" s="60"/>
      <c r="M28" s="60"/>
      <c r="N28" s="60"/>
      <c r="O28" s="60"/>
      <c r="P28" s="60"/>
      <c r="Q28" s="60"/>
      <c r="R28" s="60"/>
      <c r="S28" s="61"/>
      <c r="T28" s="62"/>
      <c r="U28" s="62"/>
      <c r="V28" s="62"/>
      <c r="W28" s="62"/>
    </row>
    <row r="29" spans="2:23" ht="15.75" customHeight="1" x14ac:dyDescent="0.25">
      <c r="B29" s="55" t="s">
        <v>137</v>
      </c>
      <c r="C29" s="150"/>
      <c r="D29" s="95"/>
      <c r="E29" s="88"/>
      <c r="F29" s="162"/>
      <c r="H29"/>
      <c r="I29"/>
      <c r="L29" s="60"/>
      <c r="M29" s="60"/>
      <c r="N29" s="60"/>
      <c r="O29" s="60"/>
      <c r="P29" s="60"/>
      <c r="Q29" s="60"/>
      <c r="R29" s="60"/>
      <c r="S29" s="61"/>
      <c r="T29" s="62"/>
      <c r="U29" s="62"/>
      <c r="V29" s="62"/>
      <c r="W29" s="62"/>
    </row>
    <row r="30" spans="2:23" x14ac:dyDescent="0.25">
      <c r="B30" s="55" t="s">
        <v>135</v>
      </c>
      <c r="C30" s="150"/>
      <c r="D30" s="95">
        <v>0.1</v>
      </c>
      <c r="E30" s="72"/>
      <c r="F30" s="162"/>
      <c r="H30"/>
      <c r="I30"/>
      <c r="L30" s="60"/>
      <c r="M30" s="60"/>
      <c r="N30" s="60"/>
      <c r="O30" s="60"/>
      <c r="P30" s="60"/>
      <c r="Q30" s="60"/>
      <c r="R30" s="60"/>
      <c r="S30" s="62"/>
      <c r="T30" s="61"/>
      <c r="U30" s="62"/>
      <c r="V30" s="62"/>
      <c r="W30" s="62"/>
    </row>
    <row r="31" spans="2:23" x14ac:dyDescent="0.25">
      <c r="B31" s="20" t="s">
        <v>106</v>
      </c>
      <c r="C31" s="149">
        <v>0.65</v>
      </c>
      <c r="D31" s="94"/>
      <c r="E31" s="71"/>
      <c r="F31" s="158">
        <f>'Estim de esfuerzo'!F10</f>
        <v>0</v>
      </c>
      <c r="H31"/>
      <c r="I31"/>
      <c r="S31" s="62"/>
      <c r="T31" s="62"/>
      <c r="U31" s="62"/>
      <c r="V31" s="62"/>
      <c r="W31" s="62"/>
    </row>
    <row r="32" spans="2:23" x14ac:dyDescent="0.25">
      <c r="B32" s="20"/>
      <c r="C32" s="150"/>
      <c r="D32" s="95"/>
      <c r="E32" s="72"/>
      <c r="F32" s="159"/>
      <c r="H32"/>
      <c r="I32"/>
      <c r="L32" s="60"/>
      <c r="M32" s="60"/>
      <c r="N32" s="60"/>
      <c r="O32" s="60"/>
      <c r="P32" s="60"/>
      <c r="Q32" s="60"/>
      <c r="R32" s="60"/>
      <c r="S32" s="61"/>
      <c r="T32" s="62"/>
      <c r="U32" s="62"/>
      <c r="V32" s="62"/>
      <c r="W32" s="62"/>
    </row>
    <row r="33" spans="2:23" x14ac:dyDescent="0.25">
      <c r="B33" s="20"/>
      <c r="C33" s="150"/>
      <c r="D33" s="95"/>
      <c r="E33" s="72"/>
      <c r="F33" s="159"/>
      <c r="H33"/>
      <c r="I33"/>
      <c r="L33" s="60"/>
      <c r="M33" s="60"/>
      <c r="N33" s="60"/>
      <c r="O33" s="60"/>
      <c r="P33" s="60"/>
      <c r="Q33" s="60"/>
      <c r="R33" s="60"/>
      <c r="S33" s="61"/>
      <c r="T33" s="62"/>
      <c r="U33" s="62"/>
      <c r="V33" s="62"/>
      <c r="W33" s="62"/>
    </row>
    <row r="34" spans="2:23" x14ac:dyDescent="0.25">
      <c r="B34" s="20"/>
      <c r="C34" s="150"/>
      <c r="D34" s="95"/>
      <c r="E34" s="72"/>
      <c r="F34" s="159"/>
      <c r="H34"/>
      <c r="I34"/>
      <c r="L34" s="60"/>
      <c r="M34" s="60"/>
      <c r="N34" s="60"/>
      <c r="O34" s="60"/>
      <c r="P34" s="60"/>
      <c r="Q34" s="60"/>
      <c r="R34" s="60"/>
      <c r="S34" s="61"/>
      <c r="T34" s="62"/>
      <c r="U34" s="62"/>
      <c r="V34" s="62"/>
      <c r="W34" s="62"/>
    </row>
    <row r="35" spans="2:23" x14ac:dyDescent="0.25">
      <c r="B35" s="20"/>
      <c r="C35" s="150"/>
      <c r="D35" s="95"/>
      <c r="E35" s="72"/>
      <c r="F35" s="159"/>
      <c r="H35"/>
      <c r="I35"/>
      <c r="L35" s="60"/>
      <c r="M35" s="60"/>
      <c r="N35" s="60"/>
      <c r="O35" s="60"/>
      <c r="P35" s="60"/>
      <c r="Q35" s="60"/>
      <c r="R35" s="60"/>
      <c r="S35" s="61"/>
      <c r="T35" s="62"/>
      <c r="U35" s="62"/>
      <c r="V35" s="62"/>
      <c r="W35" s="62"/>
    </row>
    <row r="36" spans="2:23" x14ac:dyDescent="0.25">
      <c r="B36" s="21" t="s">
        <v>104</v>
      </c>
      <c r="C36" s="150"/>
      <c r="D36" s="95"/>
      <c r="E36" s="72"/>
      <c r="F36" s="159"/>
      <c r="H36"/>
      <c r="I36"/>
      <c r="L36" s="60"/>
      <c r="M36" s="60"/>
      <c r="N36" s="60"/>
      <c r="O36" s="60"/>
      <c r="P36" s="60"/>
      <c r="Q36" s="60"/>
      <c r="R36" s="60"/>
      <c r="S36" s="61"/>
      <c r="T36" s="62"/>
      <c r="U36" s="62"/>
      <c r="V36" s="62"/>
      <c r="W36" s="62"/>
    </row>
    <row r="37" spans="2:23" s="3" customFormat="1" x14ac:dyDescent="0.25">
      <c r="B37" s="21" t="s">
        <v>138</v>
      </c>
      <c r="C37" s="151"/>
      <c r="D37" s="93">
        <v>0.65</v>
      </c>
      <c r="E37" s="73"/>
      <c r="F37" s="160"/>
      <c r="G37"/>
      <c r="H37"/>
      <c r="I37"/>
      <c r="J37"/>
      <c r="K37"/>
      <c r="L37" s="60"/>
      <c r="M37" s="60"/>
      <c r="N37" s="60"/>
      <c r="O37" s="60"/>
      <c r="P37" s="60"/>
      <c r="Q37" s="60"/>
      <c r="R37" s="60"/>
      <c r="S37" s="64"/>
      <c r="T37" s="65"/>
      <c r="U37" s="64"/>
      <c r="V37" s="64"/>
      <c r="W37" s="64"/>
    </row>
    <row r="38" spans="2:23" x14ac:dyDescent="0.25">
      <c r="B38" s="54" t="s">
        <v>107</v>
      </c>
      <c r="C38" s="163">
        <v>0.13</v>
      </c>
      <c r="D38" s="96"/>
      <c r="E38" s="74"/>
      <c r="F38" s="155">
        <f>$F$31/$C$31*C38</f>
        <v>0</v>
      </c>
      <c r="H38"/>
      <c r="I38"/>
      <c r="S38" s="62"/>
      <c r="T38" s="62"/>
      <c r="U38" s="62"/>
      <c r="V38" s="62"/>
      <c r="W38" s="62"/>
    </row>
    <row r="39" spans="2:23" x14ac:dyDescent="0.25">
      <c r="B39" s="54"/>
      <c r="C39" s="164"/>
      <c r="D39" s="97"/>
      <c r="E39" s="75"/>
      <c r="F39" s="156"/>
      <c r="H39"/>
      <c r="I39"/>
      <c r="L39" s="60"/>
      <c r="M39" s="60"/>
      <c r="N39" s="60"/>
      <c r="O39" s="60"/>
      <c r="P39" s="60"/>
      <c r="Q39" s="60"/>
      <c r="R39" s="60"/>
      <c r="S39" s="61"/>
      <c r="T39" s="62"/>
      <c r="U39" s="62"/>
      <c r="V39" s="62"/>
      <c r="W39" s="62"/>
    </row>
    <row r="40" spans="2:23" x14ac:dyDescent="0.25">
      <c r="B40" s="54"/>
      <c r="C40" s="164"/>
      <c r="D40" s="97"/>
      <c r="E40" s="75"/>
      <c r="F40" s="156"/>
      <c r="H40"/>
      <c r="I40"/>
      <c r="L40" s="60"/>
      <c r="M40" s="60"/>
      <c r="N40" s="60"/>
      <c r="O40" s="60"/>
      <c r="P40" s="60"/>
      <c r="Q40" s="60"/>
      <c r="R40" s="60"/>
      <c r="S40" s="61"/>
      <c r="T40" s="62"/>
      <c r="U40" s="62"/>
      <c r="V40" s="62"/>
      <c r="W40" s="62"/>
    </row>
    <row r="41" spans="2:23" x14ac:dyDescent="0.25">
      <c r="B41" s="54"/>
      <c r="C41" s="164"/>
      <c r="D41" s="97"/>
      <c r="E41" s="75"/>
      <c r="F41" s="156"/>
      <c r="H41"/>
      <c r="I41"/>
      <c r="L41" s="60"/>
      <c r="M41" s="60"/>
      <c r="N41" s="60"/>
      <c r="O41" s="60"/>
      <c r="P41" s="60"/>
      <c r="Q41" s="60"/>
      <c r="R41" s="60"/>
      <c r="S41" s="61"/>
      <c r="T41" s="62"/>
      <c r="U41" s="62"/>
      <c r="V41" s="62"/>
      <c r="W41" s="62"/>
    </row>
    <row r="42" spans="2:23" s="3" customFormat="1" x14ac:dyDescent="0.25">
      <c r="B42" s="55" t="s">
        <v>108</v>
      </c>
      <c r="C42" s="164"/>
      <c r="D42" s="97"/>
      <c r="E42" s="75"/>
      <c r="F42" s="156"/>
      <c r="G42"/>
      <c r="H42"/>
      <c r="I42"/>
      <c r="J42"/>
      <c r="K42"/>
      <c r="L42" s="60"/>
      <c r="M42" s="60"/>
      <c r="N42" s="60"/>
      <c r="O42" s="60"/>
      <c r="P42" s="60"/>
      <c r="Q42" s="60"/>
      <c r="R42" s="60"/>
      <c r="S42" s="61"/>
      <c r="T42" s="64"/>
      <c r="U42" s="64"/>
      <c r="V42" s="64"/>
      <c r="W42" s="64"/>
    </row>
    <row r="43" spans="2:23" s="3" customFormat="1" x14ac:dyDescent="0.25">
      <c r="B43" s="55" t="s">
        <v>109</v>
      </c>
      <c r="C43" s="164"/>
      <c r="D43" s="97"/>
      <c r="E43" s="75"/>
      <c r="F43" s="156"/>
      <c r="G43"/>
      <c r="H43"/>
      <c r="I43"/>
      <c r="J43"/>
      <c r="K43"/>
      <c r="L43" s="60"/>
      <c r="M43" s="60"/>
      <c r="N43" s="60"/>
      <c r="O43" s="60"/>
      <c r="P43" s="60"/>
      <c r="Q43" s="60"/>
      <c r="R43" s="60"/>
      <c r="S43" s="61"/>
      <c r="T43" s="64"/>
      <c r="U43" s="64"/>
      <c r="V43" s="64"/>
      <c r="W43" s="64"/>
    </row>
    <row r="44" spans="2:23" s="3" customFormat="1" x14ac:dyDescent="0.25">
      <c r="B44" s="55" t="s">
        <v>128</v>
      </c>
      <c r="C44" s="165"/>
      <c r="D44" s="98">
        <v>0.12</v>
      </c>
      <c r="E44" s="76"/>
      <c r="F44" s="157"/>
      <c r="G44"/>
      <c r="H44"/>
      <c r="I44"/>
      <c r="J44"/>
      <c r="K44"/>
      <c r="L44" s="60"/>
      <c r="M44" s="60"/>
      <c r="N44" s="60"/>
      <c r="O44" s="60"/>
      <c r="P44" s="60"/>
      <c r="Q44" s="60"/>
      <c r="R44" s="60"/>
      <c r="S44" s="64"/>
      <c r="T44" s="65"/>
      <c r="U44" s="64"/>
      <c r="V44" s="64"/>
      <c r="W44" s="64"/>
    </row>
    <row r="45" spans="2:23" s="3" customFormat="1" x14ac:dyDescent="0.25">
      <c r="B45" s="20" t="s">
        <v>110</v>
      </c>
      <c r="C45" s="149">
        <v>0.05</v>
      </c>
      <c r="D45" s="94"/>
      <c r="E45" s="71"/>
      <c r="F45" s="158">
        <f>$F$31/$C$31*C45</f>
        <v>0</v>
      </c>
      <c r="G45"/>
      <c r="H45"/>
      <c r="I45"/>
      <c r="J45"/>
      <c r="K45"/>
      <c r="S45" s="64"/>
      <c r="T45" s="64"/>
      <c r="U45" s="64"/>
      <c r="V45" s="64"/>
      <c r="W45" s="64"/>
    </row>
    <row r="46" spans="2:23" s="3" customFormat="1" x14ac:dyDescent="0.25">
      <c r="B46" s="20"/>
      <c r="C46" s="150"/>
      <c r="D46" s="95"/>
      <c r="E46" s="72"/>
      <c r="F46" s="159"/>
      <c r="G46"/>
      <c r="H46"/>
      <c r="I46"/>
      <c r="J46"/>
      <c r="K46"/>
      <c r="L46" s="60"/>
      <c r="M46" s="60"/>
      <c r="N46" s="60"/>
      <c r="O46" s="60"/>
      <c r="P46" s="60"/>
      <c r="Q46" s="60"/>
      <c r="R46" s="60"/>
      <c r="S46" s="61"/>
      <c r="T46" s="64"/>
      <c r="U46" s="64"/>
      <c r="V46" s="64"/>
      <c r="W46" s="64"/>
    </row>
    <row r="47" spans="2:23" s="3" customFormat="1" x14ac:dyDescent="0.25">
      <c r="B47" s="20"/>
      <c r="C47" s="150"/>
      <c r="D47" s="95"/>
      <c r="E47" s="72"/>
      <c r="F47" s="159"/>
      <c r="G47"/>
      <c r="H47"/>
      <c r="I47"/>
      <c r="J47"/>
      <c r="K47"/>
      <c r="L47" s="60"/>
      <c r="M47" s="60"/>
      <c r="N47" s="60"/>
      <c r="O47" s="60"/>
      <c r="P47" s="60"/>
      <c r="Q47" s="60"/>
      <c r="R47" s="60"/>
      <c r="S47" s="61"/>
      <c r="T47" s="64"/>
      <c r="U47" s="64"/>
      <c r="V47" s="64"/>
      <c r="W47" s="64"/>
    </row>
    <row r="48" spans="2:23" s="3" customFormat="1" x14ac:dyDescent="0.25">
      <c r="B48" s="21" t="s">
        <v>111</v>
      </c>
      <c r="C48" s="150"/>
      <c r="D48" s="95"/>
      <c r="E48" s="72"/>
      <c r="F48" s="159"/>
      <c r="G48"/>
      <c r="H48"/>
      <c r="I48"/>
      <c r="J48"/>
      <c r="K48"/>
      <c r="L48" s="60"/>
      <c r="M48" s="60"/>
      <c r="N48" s="60"/>
      <c r="O48" s="60"/>
      <c r="P48" s="60"/>
      <c r="Q48" s="60"/>
      <c r="R48" s="60"/>
      <c r="S48" s="61"/>
      <c r="T48" s="64"/>
      <c r="U48" s="64"/>
      <c r="V48" s="64"/>
      <c r="W48" s="64"/>
    </row>
    <row r="49" spans="2:23" s="3" customFormat="1" x14ac:dyDescent="0.25">
      <c r="B49" s="21" t="s">
        <v>112</v>
      </c>
      <c r="C49" s="150"/>
      <c r="D49" s="95"/>
      <c r="E49" s="72"/>
      <c r="F49" s="159"/>
      <c r="G49"/>
      <c r="H49"/>
      <c r="I49"/>
      <c r="J49"/>
      <c r="K49"/>
      <c r="L49" s="60"/>
      <c r="M49" s="60"/>
      <c r="N49" s="60"/>
      <c r="O49" s="60"/>
      <c r="P49" s="60"/>
      <c r="Q49" s="60"/>
      <c r="R49" s="60"/>
      <c r="S49" s="61"/>
      <c r="T49" s="64"/>
      <c r="U49" s="64"/>
      <c r="V49" s="64"/>
      <c r="W49" s="64"/>
    </row>
    <row r="50" spans="2:23" s="3" customFormat="1" x14ac:dyDescent="0.25">
      <c r="B50" s="21" t="s">
        <v>114</v>
      </c>
      <c r="C50" s="150"/>
      <c r="D50" s="95"/>
      <c r="E50" s="72"/>
      <c r="F50" s="159"/>
      <c r="G50"/>
      <c r="H50"/>
      <c r="I50"/>
      <c r="J50"/>
      <c r="K50"/>
      <c r="L50" s="60"/>
      <c r="M50" s="60"/>
      <c r="N50" s="60"/>
      <c r="O50" s="60"/>
      <c r="P50" s="60"/>
      <c r="Q50" s="60"/>
      <c r="R50" s="60"/>
      <c r="S50" s="61"/>
      <c r="T50" s="64"/>
      <c r="U50" s="64"/>
      <c r="V50" s="64"/>
      <c r="W50" s="64"/>
    </row>
    <row r="51" spans="2:23" s="3" customFormat="1" x14ac:dyDescent="0.25">
      <c r="B51" s="21" t="s">
        <v>113</v>
      </c>
      <c r="C51" s="151"/>
      <c r="D51" s="93">
        <v>0.05</v>
      </c>
      <c r="E51" s="73"/>
      <c r="F51" s="160"/>
      <c r="G51"/>
      <c r="H51"/>
      <c r="I51"/>
      <c r="J51"/>
      <c r="K51"/>
      <c r="L51" s="60"/>
      <c r="M51" s="60"/>
      <c r="N51" s="60"/>
      <c r="O51" s="60"/>
      <c r="P51" s="60"/>
      <c r="Q51" s="60"/>
      <c r="R51" s="60"/>
      <c r="S51" s="64"/>
      <c r="T51" s="65"/>
      <c r="U51" s="64"/>
      <c r="V51" s="64"/>
      <c r="W51" s="64"/>
    </row>
    <row r="52" spans="2:23" s="3" customFormat="1" x14ac:dyDescent="0.25">
      <c r="B52" s="22" t="s">
        <v>115</v>
      </c>
      <c r="C52" s="149">
        <v>0.09</v>
      </c>
      <c r="D52" s="94"/>
      <c r="E52" s="71"/>
      <c r="F52" s="152">
        <f>$F$31/$C$31*C52</f>
        <v>0</v>
      </c>
      <c r="G52"/>
      <c r="H52"/>
      <c r="I52"/>
      <c r="J52"/>
      <c r="K52"/>
      <c r="S52" s="64"/>
      <c r="T52" s="64"/>
      <c r="U52" s="64"/>
      <c r="V52" s="64"/>
      <c r="W52" s="64"/>
    </row>
    <row r="53" spans="2:23" s="3" customFormat="1" x14ac:dyDescent="0.25">
      <c r="B53" s="22"/>
      <c r="C53" s="150"/>
      <c r="D53" s="95"/>
      <c r="E53" s="72"/>
      <c r="F53" s="153"/>
      <c r="G53"/>
      <c r="H53"/>
      <c r="I53"/>
      <c r="J53"/>
      <c r="K53"/>
      <c r="L53" s="60"/>
      <c r="M53" s="60"/>
      <c r="N53" s="60"/>
      <c r="O53" s="60"/>
      <c r="P53" s="60"/>
      <c r="Q53" s="60"/>
      <c r="R53" s="60"/>
      <c r="S53" s="61"/>
      <c r="T53" s="64"/>
      <c r="U53" s="64"/>
      <c r="V53" s="64"/>
      <c r="W53" s="64"/>
    </row>
    <row r="54" spans="2:23" s="3" customFormat="1" x14ac:dyDescent="0.25">
      <c r="B54" s="23" t="s">
        <v>116</v>
      </c>
      <c r="C54" s="150"/>
      <c r="D54" s="95"/>
      <c r="E54" s="72"/>
      <c r="F54" s="153"/>
      <c r="G54"/>
      <c r="H54"/>
      <c r="I54"/>
      <c r="J54"/>
      <c r="K54"/>
      <c r="L54" s="60"/>
      <c r="M54" s="60"/>
      <c r="N54" s="60"/>
      <c r="O54" s="60"/>
      <c r="P54" s="60"/>
      <c r="Q54" s="60"/>
      <c r="R54" s="60"/>
      <c r="S54" s="61"/>
      <c r="T54" s="64"/>
      <c r="U54" s="64"/>
      <c r="V54" s="64"/>
      <c r="W54" s="64"/>
    </row>
    <row r="55" spans="2:23" s="3" customFormat="1" x14ac:dyDescent="0.25">
      <c r="B55" s="23" t="s">
        <v>6</v>
      </c>
      <c r="C55" s="150"/>
      <c r="D55" s="95"/>
      <c r="E55" s="72"/>
      <c r="F55" s="153"/>
      <c r="G55"/>
      <c r="H55"/>
      <c r="I55"/>
      <c r="J55"/>
      <c r="K55"/>
      <c r="L55" s="60"/>
      <c r="M55" s="60"/>
      <c r="N55" s="60"/>
      <c r="O55" s="60"/>
      <c r="P55" s="60"/>
      <c r="Q55" s="60"/>
      <c r="R55" s="60"/>
      <c r="S55" s="61"/>
      <c r="T55" s="64"/>
      <c r="U55" s="64"/>
      <c r="V55" s="64"/>
      <c r="W55" s="64"/>
    </row>
    <row r="56" spans="2:23" s="3" customFormat="1" x14ac:dyDescent="0.25">
      <c r="B56" s="23" t="s">
        <v>7</v>
      </c>
      <c r="C56" s="150"/>
      <c r="D56" s="95"/>
      <c r="E56" s="72"/>
      <c r="F56" s="153"/>
      <c r="G56"/>
      <c r="H56"/>
      <c r="I56"/>
      <c r="J56"/>
      <c r="K56"/>
      <c r="L56" s="60"/>
      <c r="M56" s="60"/>
      <c r="N56" s="60"/>
      <c r="O56" s="60"/>
      <c r="P56" s="60"/>
      <c r="Q56" s="60"/>
      <c r="R56" s="60"/>
      <c r="S56" s="61"/>
      <c r="T56" s="64"/>
      <c r="U56" s="64"/>
      <c r="V56" s="64"/>
      <c r="W56" s="64"/>
    </row>
    <row r="57" spans="2:23" s="3" customFormat="1" x14ac:dyDescent="0.25">
      <c r="B57" s="23" t="s">
        <v>117</v>
      </c>
      <c r="C57" s="150"/>
      <c r="D57" s="95"/>
      <c r="E57" s="72"/>
      <c r="F57" s="153"/>
      <c r="G57"/>
      <c r="H57"/>
      <c r="I57"/>
      <c r="J57"/>
      <c r="K57"/>
      <c r="L57" s="60"/>
      <c r="M57" s="60"/>
      <c r="N57" s="60"/>
      <c r="O57" s="60"/>
      <c r="P57" s="60"/>
      <c r="Q57" s="60"/>
      <c r="R57" s="60"/>
      <c r="S57" s="61"/>
      <c r="T57" s="64"/>
      <c r="U57" s="64"/>
      <c r="V57" s="64"/>
      <c r="W57" s="64"/>
    </row>
    <row r="58" spans="2:23" s="3" customFormat="1" x14ac:dyDescent="0.25">
      <c r="B58" s="23" t="s">
        <v>0</v>
      </c>
      <c r="C58" s="151"/>
      <c r="D58" s="93">
        <v>0.09</v>
      </c>
      <c r="E58" s="73"/>
      <c r="F58" s="154"/>
      <c r="G58"/>
      <c r="H58"/>
      <c r="I58"/>
      <c r="J58"/>
      <c r="K58"/>
      <c r="L58" s="60"/>
      <c r="M58" s="60"/>
      <c r="N58" s="60"/>
      <c r="O58" s="60"/>
      <c r="P58" s="60"/>
      <c r="Q58" s="60"/>
      <c r="R58" s="60"/>
      <c r="S58" s="64"/>
      <c r="T58" s="65"/>
      <c r="U58" s="64"/>
      <c r="V58" s="64"/>
      <c r="W58" s="64"/>
    </row>
    <row r="59" spans="2:23" x14ac:dyDescent="0.25">
      <c r="B59" s="108" t="s">
        <v>1</v>
      </c>
      <c r="C59" s="109">
        <f>SUM(C14:C58)-0.03</f>
        <v>1</v>
      </c>
      <c r="D59" s="109"/>
      <c r="E59" s="109"/>
      <c r="F59" s="110">
        <f>SUM(F14:F58)</f>
        <v>0</v>
      </c>
      <c r="H59"/>
      <c r="I59"/>
      <c r="S59" s="62"/>
      <c r="T59" s="62"/>
      <c r="U59" s="62"/>
      <c r="V59" s="62"/>
      <c r="W59" s="62"/>
    </row>
    <row r="60" spans="2:23" s="3" customFormat="1" x14ac:dyDescent="0.25">
      <c r="B60"/>
      <c r="C60"/>
      <c r="D60"/>
      <c r="E60"/>
      <c r="F60" s="1"/>
      <c r="G60" s="67"/>
      <c r="H60" s="68"/>
      <c r="I60" s="66"/>
      <c r="J60" s="67"/>
      <c r="K60" s="67"/>
      <c r="S60" s="64"/>
      <c r="T60" s="64"/>
      <c r="U60" s="64"/>
      <c r="V60" s="64"/>
      <c r="W60" s="64"/>
    </row>
    <row r="64" spans="2:23" x14ac:dyDescent="0.25">
      <c r="D64" s="90"/>
    </row>
  </sheetData>
  <mergeCells count="16">
    <mergeCell ref="C8:D8"/>
    <mergeCell ref="C9:D9"/>
    <mergeCell ref="C10:D10"/>
    <mergeCell ref="F14:F22"/>
    <mergeCell ref="C31:C37"/>
    <mergeCell ref="F31:F37"/>
    <mergeCell ref="J13:K13"/>
    <mergeCell ref="C52:C58"/>
    <mergeCell ref="F52:F58"/>
    <mergeCell ref="C45:C51"/>
    <mergeCell ref="F38:F44"/>
    <mergeCell ref="F45:F51"/>
    <mergeCell ref="F23:F30"/>
    <mergeCell ref="C14:C22"/>
    <mergeCell ref="C38:C44"/>
    <mergeCell ref="C23:C30"/>
  </mergeCells>
  <dataValidations count="1">
    <dataValidation type="list" allowBlank="1" showInputMessage="1" showErrorMessage="1" sqref="G9">
      <formula1>$I$8:$I$9</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G49"/>
  <sheetViews>
    <sheetView showGridLines="0" topLeftCell="A22" zoomScaleNormal="100" workbookViewId="0">
      <selection activeCell="D43" sqref="D43"/>
    </sheetView>
  </sheetViews>
  <sheetFormatPr baseColWidth="10" defaultColWidth="11.42578125" defaultRowHeight="15" x14ac:dyDescent="0.25"/>
  <cols>
    <col min="1" max="1" width="5.140625" customWidth="1"/>
    <col min="2" max="2" width="35.85546875" customWidth="1"/>
    <col min="3" max="3" width="25.5703125" customWidth="1"/>
    <col min="4" max="4" width="23.5703125" customWidth="1"/>
    <col min="5" max="5" width="18.42578125" customWidth="1"/>
    <col min="6" max="6" width="27.28515625" customWidth="1"/>
    <col min="7" max="7" width="18" customWidth="1"/>
    <col min="8" max="8" width="11.42578125" customWidth="1"/>
  </cols>
  <sheetData>
    <row r="2" spans="2:6" x14ac:dyDescent="0.25">
      <c r="D2" s="1"/>
      <c r="E2" s="2"/>
      <c r="F2" s="8"/>
    </row>
    <row r="3" spans="2:6" x14ac:dyDescent="0.25">
      <c r="D3" s="1"/>
      <c r="E3" s="2"/>
      <c r="F3" s="8"/>
    </row>
    <row r="4" spans="2:6" x14ac:dyDescent="0.25">
      <c r="D4" s="1"/>
      <c r="E4" s="2"/>
      <c r="F4" s="8"/>
    </row>
    <row r="5" spans="2:6" x14ac:dyDescent="0.25">
      <c r="B5" s="115" t="s">
        <v>120</v>
      </c>
      <c r="C5" s="6"/>
      <c r="D5" s="1"/>
      <c r="E5" s="2"/>
      <c r="F5" s="8"/>
    </row>
    <row r="6" spans="2:6" x14ac:dyDescent="0.25">
      <c r="B6" s="115" t="s">
        <v>2</v>
      </c>
      <c r="C6" s="7"/>
      <c r="D6" s="1"/>
      <c r="E6" s="2"/>
      <c r="F6" s="8"/>
    </row>
    <row r="9" spans="2:6" x14ac:dyDescent="0.25">
      <c r="B9" s="9" t="s">
        <v>72</v>
      </c>
      <c r="C9" s="10"/>
      <c r="D9" s="10"/>
      <c r="E9" s="10"/>
      <c r="F9" s="10"/>
    </row>
    <row r="10" spans="2:6" ht="22.5" x14ac:dyDescent="0.25">
      <c r="B10" s="99" t="s">
        <v>5</v>
      </c>
      <c r="C10" s="100" t="s">
        <v>69</v>
      </c>
      <c r="D10" s="100" t="s">
        <v>70</v>
      </c>
      <c r="E10" s="100" t="s">
        <v>131</v>
      </c>
      <c r="F10" s="100" t="s">
        <v>130</v>
      </c>
    </row>
    <row r="11" spans="2:6" x14ac:dyDescent="0.25">
      <c r="B11" s="20" t="s">
        <v>121</v>
      </c>
      <c r="C11" s="29">
        <f>'Estim de esfuerzo'!C14</f>
        <v>0.01</v>
      </c>
      <c r="D11" s="27">
        <f>'Estim de esfuerzo'!F14</f>
        <v>0</v>
      </c>
      <c r="E11" s="82">
        <v>1</v>
      </c>
      <c r="F11" s="80">
        <f>D11/(160*E11)</f>
        <v>0</v>
      </c>
    </row>
    <row r="12" spans="2:6" x14ac:dyDescent="0.25">
      <c r="B12" s="22" t="s">
        <v>105</v>
      </c>
      <c r="C12" s="30">
        <f>'Estim de esfuerzo'!C23</f>
        <v>0.1</v>
      </c>
      <c r="D12" s="28">
        <f>'Estim de esfuerzo'!F23</f>
        <v>0</v>
      </c>
      <c r="E12" s="82">
        <v>2</v>
      </c>
      <c r="F12" s="80">
        <f t="shared" ref="F12:F15" si="0">D12/(160*E12)</f>
        <v>0</v>
      </c>
    </row>
    <row r="13" spans="2:6" x14ac:dyDescent="0.25">
      <c r="B13" s="20" t="s">
        <v>106</v>
      </c>
      <c r="C13" s="29">
        <f>'Estim de esfuerzo'!C31</f>
        <v>0.65</v>
      </c>
      <c r="D13" s="27">
        <f>'Estim de esfuerzo'!F31</f>
        <v>0</v>
      </c>
      <c r="E13" s="82">
        <v>2</v>
      </c>
      <c r="F13" s="80">
        <f t="shared" si="0"/>
        <v>0</v>
      </c>
    </row>
    <row r="14" spans="2:6" x14ac:dyDescent="0.25">
      <c r="B14" s="22" t="s">
        <v>107</v>
      </c>
      <c r="C14" s="30">
        <f>'Estim de esfuerzo'!C38</f>
        <v>0.13</v>
      </c>
      <c r="D14" s="28">
        <f>'Estim de esfuerzo'!F38</f>
        <v>0</v>
      </c>
      <c r="E14" s="82">
        <v>1</v>
      </c>
      <c r="F14" s="80">
        <f t="shared" si="0"/>
        <v>0</v>
      </c>
    </row>
    <row r="15" spans="2:6" x14ac:dyDescent="0.25">
      <c r="B15" s="20" t="s">
        <v>110</v>
      </c>
      <c r="C15" s="29">
        <f>'Estim de esfuerzo'!C45</f>
        <v>0.05</v>
      </c>
      <c r="D15" s="27">
        <f>'Estim de esfuerzo'!F45</f>
        <v>0</v>
      </c>
      <c r="E15" s="82">
        <v>1</v>
      </c>
      <c r="F15" s="80">
        <f t="shared" si="0"/>
        <v>0</v>
      </c>
    </row>
    <row r="16" spans="2:6" x14ac:dyDescent="0.25">
      <c r="B16" s="22" t="s">
        <v>115</v>
      </c>
      <c r="C16" s="30">
        <f>'Estim de esfuerzo'!C52</f>
        <v>0.09</v>
      </c>
      <c r="D16" s="45">
        <f>'Estim de esfuerzo'!F52</f>
        <v>0</v>
      </c>
      <c r="E16" s="82">
        <v>1</v>
      </c>
      <c r="F16" s="81">
        <v>0</v>
      </c>
    </row>
    <row r="17" spans="2:6" x14ac:dyDescent="0.25">
      <c r="B17" s="99" t="s">
        <v>1</v>
      </c>
      <c r="C17" s="101">
        <f>SUM(C11:C16)-0.03</f>
        <v>1</v>
      </c>
      <c r="D17" s="102">
        <f>SUM(D11:D16)</f>
        <v>0</v>
      </c>
      <c r="E17" s="103"/>
      <c r="F17" s="104">
        <f>SUM(F11:F16)</f>
        <v>0</v>
      </c>
    </row>
    <row r="20" spans="2:6" x14ac:dyDescent="0.25">
      <c r="B20" s="4" t="s">
        <v>122</v>
      </c>
    </row>
    <row r="21" spans="2:6" x14ac:dyDescent="0.25">
      <c r="B21" t="s">
        <v>123</v>
      </c>
    </row>
    <row r="22" spans="2:6" x14ac:dyDescent="0.25">
      <c r="B22" t="s">
        <v>124</v>
      </c>
    </row>
    <row r="23" spans="2:6" x14ac:dyDescent="0.25">
      <c r="B23" s="9" t="s">
        <v>73</v>
      </c>
      <c r="C23" s="10"/>
      <c r="D23" s="10"/>
      <c r="E23" s="10"/>
    </row>
    <row r="24" spans="2:6" x14ac:dyDescent="0.25">
      <c r="B24" s="99" t="s">
        <v>77</v>
      </c>
      <c r="C24" s="100" t="s">
        <v>74</v>
      </c>
      <c r="D24" s="100" t="s">
        <v>75</v>
      </c>
      <c r="E24" s="100" t="s">
        <v>76</v>
      </c>
    </row>
    <row r="25" spans="2:6" x14ac:dyDescent="0.25">
      <c r="B25" s="105" t="s">
        <v>86</v>
      </c>
      <c r="C25" s="106"/>
      <c r="D25" s="106"/>
      <c r="E25" s="107"/>
    </row>
    <row r="26" spans="2:6" x14ac:dyDescent="0.25">
      <c r="B26" s="5" t="s">
        <v>154</v>
      </c>
      <c r="C26" s="32">
        <v>3</v>
      </c>
      <c r="D26" s="31">
        <v>100</v>
      </c>
      <c r="E26" s="26">
        <f t="shared" ref="E26:E27" si="1">C26*D26</f>
        <v>300</v>
      </c>
    </row>
    <row r="27" spans="2:6" x14ac:dyDescent="0.25">
      <c r="B27" s="5" t="s">
        <v>178</v>
      </c>
      <c r="C27" s="32">
        <v>1</v>
      </c>
      <c r="D27" s="31">
        <v>25</v>
      </c>
      <c r="E27" s="26">
        <f t="shared" si="1"/>
        <v>25</v>
      </c>
    </row>
    <row r="28" spans="2:6" x14ac:dyDescent="0.25">
      <c r="B28" s="5"/>
      <c r="C28" s="32"/>
      <c r="D28" s="31">
        <v>0</v>
      </c>
      <c r="E28" s="26">
        <f t="shared" ref="E28:E33" si="2">C28*D28</f>
        <v>0</v>
      </c>
    </row>
    <row r="29" spans="2:6" x14ac:dyDescent="0.25">
      <c r="B29" s="5"/>
      <c r="C29" s="32"/>
      <c r="D29" s="31">
        <v>0</v>
      </c>
      <c r="E29" s="26">
        <f t="shared" si="2"/>
        <v>0</v>
      </c>
    </row>
    <row r="30" spans="2:6" x14ac:dyDescent="0.25">
      <c r="B30" s="5"/>
      <c r="C30" s="32"/>
      <c r="D30" s="31">
        <v>0</v>
      </c>
      <c r="E30" s="26">
        <f t="shared" ref="E30:E32" si="3">C30*D30</f>
        <v>0</v>
      </c>
    </row>
    <row r="31" spans="2:6" x14ac:dyDescent="0.25">
      <c r="B31" s="5"/>
      <c r="C31" s="32"/>
      <c r="D31" s="31">
        <v>0</v>
      </c>
      <c r="E31" s="26">
        <f t="shared" si="3"/>
        <v>0</v>
      </c>
    </row>
    <row r="32" spans="2:6" x14ac:dyDescent="0.25">
      <c r="B32" s="5"/>
      <c r="C32" s="32"/>
      <c r="D32" s="31">
        <v>0</v>
      </c>
      <c r="E32" s="26">
        <f t="shared" si="3"/>
        <v>0</v>
      </c>
    </row>
    <row r="33" spans="2:7" x14ac:dyDescent="0.25">
      <c r="B33" s="5"/>
      <c r="C33" s="32"/>
      <c r="D33" s="31">
        <v>0</v>
      </c>
      <c r="E33" s="26">
        <f t="shared" si="2"/>
        <v>0</v>
      </c>
    </row>
    <row r="34" spans="2:7" x14ac:dyDescent="0.25">
      <c r="B34" s="105" t="s">
        <v>141</v>
      </c>
      <c r="C34" s="106"/>
      <c r="D34" s="106"/>
      <c r="E34" s="107"/>
    </row>
    <row r="35" spans="2:7" ht="15" customHeight="1" x14ac:dyDescent="0.25">
      <c r="B35" s="169" t="s">
        <v>179</v>
      </c>
      <c r="C35" s="170"/>
      <c r="D35" s="171"/>
      <c r="E35" s="26">
        <v>400</v>
      </c>
      <c r="F35" t="s">
        <v>142</v>
      </c>
    </row>
    <row r="36" spans="2:7" ht="15" customHeight="1" x14ac:dyDescent="0.25">
      <c r="B36" s="169" t="s">
        <v>181</v>
      </c>
      <c r="C36" s="170"/>
      <c r="D36" s="171"/>
      <c r="E36" s="26">
        <f>600</f>
        <v>600</v>
      </c>
    </row>
    <row r="37" spans="2:7" x14ac:dyDescent="0.25">
      <c r="B37" s="108" t="s">
        <v>1</v>
      </c>
      <c r="C37" s="109"/>
      <c r="D37" s="110"/>
      <c r="E37" s="111">
        <f>SUM(E26:E36)</f>
        <v>1325</v>
      </c>
    </row>
    <row r="40" spans="2:7" x14ac:dyDescent="0.25">
      <c r="B40" s="9" t="s">
        <v>85</v>
      </c>
      <c r="C40" s="9"/>
    </row>
    <row r="41" spans="2:7" x14ac:dyDescent="0.25">
      <c r="B41" s="20" t="str">
        <f>B23</f>
        <v>Otros costos</v>
      </c>
      <c r="C41" s="26">
        <f>E37</f>
        <v>1325</v>
      </c>
    </row>
    <row r="43" spans="2:7" ht="23.25" x14ac:dyDescent="0.25">
      <c r="B43" s="112" t="s">
        <v>177</v>
      </c>
      <c r="C43" s="114">
        <f>D17</f>
        <v>0</v>
      </c>
      <c r="F43" s="112" t="s">
        <v>175</v>
      </c>
      <c r="G43" s="113">
        <f>30</f>
        <v>30</v>
      </c>
    </row>
    <row r="44" spans="2:7" ht="23.25" x14ac:dyDescent="0.25">
      <c r="B44" s="112" t="s">
        <v>73</v>
      </c>
      <c r="C44" s="113">
        <f>SUM(C41:C41)</f>
        <v>1325</v>
      </c>
      <c r="D44" s="44"/>
      <c r="F44" s="112" t="s">
        <v>174</v>
      </c>
      <c r="G44" s="113">
        <f>15</f>
        <v>15</v>
      </c>
    </row>
    <row r="45" spans="2:7" ht="27.75" customHeight="1" x14ac:dyDescent="0.25">
      <c r="B45" s="112" t="s">
        <v>185</v>
      </c>
      <c r="C45" s="113">
        <f>C43*G44</f>
        <v>0</v>
      </c>
    </row>
    <row r="46" spans="2:7" ht="27.75" customHeight="1" x14ac:dyDescent="0.25"/>
    <row r="47" spans="2:7" ht="23.25" x14ac:dyDescent="0.25">
      <c r="B47" s="112" t="s">
        <v>176</v>
      </c>
      <c r="C47" s="113">
        <f>C45+C44</f>
        <v>1325</v>
      </c>
    </row>
    <row r="48" spans="2:7" ht="23.25" x14ac:dyDescent="0.25">
      <c r="B48" s="112" t="s">
        <v>184</v>
      </c>
      <c r="C48" s="113">
        <f>(C43*G43)+C44</f>
        <v>1325</v>
      </c>
    </row>
    <row r="49" spans="2:3" ht="23.25" x14ac:dyDescent="0.25">
      <c r="B49" s="112" t="s">
        <v>180</v>
      </c>
      <c r="C49" s="113">
        <f>C48-C47</f>
        <v>0</v>
      </c>
    </row>
  </sheetData>
  <mergeCells count="2">
    <mergeCell ref="B35:D35"/>
    <mergeCell ref="B36:D36"/>
  </mergeCells>
  <pageMargins left="0.70866141732283472" right="0.70866141732283472" top="0.74803149606299213" bottom="0.74803149606299213" header="0.31496062992125984" footer="0.31496062992125984"/>
  <pageSetup scale="70" orientation="portrait" horizontalDpi="300" verticalDpi="300" r:id="rId1"/>
  <headerFooter>
    <oddFooter>&amp;RAnexo B</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Instrucciones</vt:lpstr>
      <vt:lpstr>Estim de tamaño</vt:lpstr>
      <vt:lpstr>Estim de esfuerzo</vt:lpstr>
      <vt:lpstr>Estim de costos</vt:lpstr>
      <vt:lpstr>'Estim de costos'!Área_de_impresión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Rodolfo</dc:creator>
  <cp:lastModifiedBy>Usuario de Windows</cp:lastModifiedBy>
  <cp:lastPrinted>2011-02-08T21:22:29Z</cp:lastPrinted>
  <dcterms:created xsi:type="dcterms:W3CDTF">2010-05-06T23:44:49Z</dcterms:created>
  <dcterms:modified xsi:type="dcterms:W3CDTF">2020-02-23T20:22:06Z</dcterms:modified>
</cp:coreProperties>
</file>